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\Desktop\"/>
    </mc:Choice>
  </mc:AlternateContent>
  <bookViews>
    <workbookView xWindow="0" yWindow="0" windowWidth="0" windowHeight="0"/>
  </bookViews>
  <sheets>
    <sheet name="Rekapitulace stavby" sheetId="1" r:id="rId1"/>
    <sheet name="VRN-00 - Vedlejší rozpočt..." sheetId="2" r:id="rId2"/>
    <sheet name="SO-01.1 - Nová splašková ..." sheetId="3" r:id="rId3"/>
    <sheet name="SO-01.2 - Stávající dešto..." sheetId="4" r:id="rId4"/>
    <sheet name="SO-02 - Vodovod" sheetId="5" r:id="rId5"/>
    <sheet name="SO-06 - Obnova povrchu si..." sheetId="6" r:id="rId6"/>
    <sheet name="SO-01.1 - Nová splašková ..._01" sheetId="7" r:id="rId7"/>
    <sheet name="SO-01.2 - Stávající dešťo..." sheetId="8" r:id="rId8"/>
    <sheet name="SO-02 - Vodovod_01" sheetId="9" r:id="rId9"/>
    <sheet name="SO-06 - Obnova povrchu si..._01" sheetId="10" r:id="rId10"/>
    <sheet name="SO-01.2.1 - Nové uliční v..." sheetId="11" r:id="rId11"/>
    <sheet name="SO-01.1.2 - Kanalizační p..." sheetId="12" r:id="rId12"/>
    <sheet name="Seznam figur" sheetId="13" r:id="rId13"/>
    <sheet name="Pokyny pro vyplnění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'VRN-00 - Vedlejší rozpočt...'!$C$82:$K$109</definedName>
    <definedName name="_xlnm.Print_Area" localSheetId="1">'VRN-00 - Vedlejší rozpočt...'!$C$4:$J$39,'VRN-00 - Vedlejší rozpočt...'!$C$45:$J$64,'VRN-00 - Vedlejší rozpočt...'!$C$70:$K$109</definedName>
    <definedName name="_xlnm.Print_Titles" localSheetId="1">'VRN-00 - Vedlejší rozpočt...'!$82:$82</definedName>
    <definedName name="_xlnm._FilterDatabase" localSheetId="2" hidden="1">'SO-01.1 - Nová splašková ...'!$C$93:$K$409</definedName>
    <definedName name="_xlnm.Print_Area" localSheetId="2">'SO-01.1 - Nová splašková ...'!$C$4:$J$41,'SO-01.1 - Nová splašková ...'!$C$47:$J$73,'SO-01.1 - Nová splašková ...'!$C$79:$K$409</definedName>
    <definedName name="_xlnm.Print_Titles" localSheetId="2">'SO-01.1 - Nová splašková ...'!$93:$93</definedName>
    <definedName name="_xlnm._FilterDatabase" localSheetId="3" hidden="1">'SO-01.2 - Stávající dešto...'!$C$93:$K$291</definedName>
    <definedName name="_xlnm.Print_Area" localSheetId="3">'SO-01.2 - Stávající dešto...'!$C$4:$J$41,'SO-01.2 - Stávající dešto...'!$C$47:$J$73,'SO-01.2 - Stávající dešto...'!$C$79:$K$291</definedName>
    <definedName name="_xlnm.Print_Titles" localSheetId="3">'SO-01.2 - Stávající dešto...'!$93:$93</definedName>
    <definedName name="_xlnm._FilterDatabase" localSheetId="4" hidden="1">'SO-02 - Vodovod'!$C$92:$K$557</definedName>
    <definedName name="_xlnm.Print_Area" localSheetId="4">'SO-02 - Vodovod'!$C$4:$J$41,'SO-02 - Vodovod'!$C$47:$J$72,'SO-02 - Vodovod'!$C$78:$K$557</definedName>
    <definedName name="_xlnm.Print_Titles" localSheetId="4">'SO-02 - Vodovod'!$92:$92</definedName>
    <definedName name="_xlnm._FilterDatabase" localSheetId="5" hidden="1">'SO-06 - Obnova povrchu si...'!$C$90:$K$141</definedName>
    <definedName name="_xlnm.Print_Area" localSheetId="5">'SO-06 - Obnova povrchu si...'!$C$4:$J$41,'SO-06 - Obnova povrchu si...'!$C$47:$J$70,'SO-06 - Obnova povrchu si...'!$C$76:$K$141</definedName>
    <definedName name="_xlnm.Print_Titles" localSheetId="5">'SO-06 - Obnova povrchu si...'!$90:$90</definedName>
    <definedName name="_xlnm._FilterDatabase" localSheetId="6" hidden="1">'SO-01.1 - Nová splašková ..._01'!$C$97:$K$565</definedName>
    <definedName name="_xlnm.Print_Area" localSheetId="6">'SO-01.1 - Nová splašková ..._01'!$C$4:$J$41,'SO-01.1 - Nová splašková ..._01'!$C$47:$J$77,'SO-01.1 - Nová splašková ..._01'!$C$83:$K$565</definedName>
    <definedName name="_xlnm.Print_Titles" localSheetId="6">'SO-01.1 - Nová splašková ..._01'!$97:$97</definedName>
    <definedName name="_xlnm._FilterDatabase" localSheetId="7" hidden="1">'SO-01.2 - Stávající dešťo...'!$C$90:$K$213</definedName>
    <definedName name="_xlnm.Print_Area" localSheetId="7">'SO-01.2 - Stávající dešťo...'!$C$4:$J$41,'SO-01.2 - Stávající dešťo...'!$C$47:$J$70,'SO-01.2 - Stávající dešťo...'!$C$76:$K$213</definedName>
    <definedName name="_xlnm.Print_Titles" localSheetId="7">'SO-01.2 - Stávající dešťo...'!$90:$90</definedName>
    <definedName name="_xlnm._FilterDatabase" localSheetId="8" hidden="1">'SO-02 - Vodovod_01'!$C$95:$K$659</definedName>
    <definedName name="_xlnm.Print_Area" localSheetId="8">'SO-02 - Vodovod_01'!$C$4:$J$41,'SO-02 - Vodovod_01'!$C$47:$J$75,'SO-02 - Vodovod_01'!$C$81:$K$659</definedName>
    <definedName name="_xlnm.Print_Titles" localSheetId="8">'SO-02 - Vodovod_01'!$95:$95</definedName>
    <definedName name="_xlnm._FilterDatabase" localSheetId="9" hidden="1">'SO-06 - Obnova povrchu si..._01'!$C$90:$K$141</definedName>
    <definedName name="_xlnm.Print_Area" localSheetId="9">'SO-06 - Obnova povrchu si..._01'!$C$4:$J$41,'SO-06 - Obnova povrchu si..._01'!$C$47:$J$70,'SO-06 - Obnova povrchu si..._01'!$C$76:$K$141</definedName>
    <definedName name="_xlnm.Print_Titles" localSheetId="9">'SO-06 - Obnova povrchu si..._01'!$90:$90</definedName>
    <definedName name="_xlnm._FilterDatabase" localSheetId="10" hidden="1">'SO-01.2.1 - Nové uliční v...'!$C$87:$K$404</definedName>
    <definedName name="_xlnm.Print_Area" localSheetId="10">'SO-01.2.1 - Nové uliční v...'!$C$4:$J$39,'SO-01.2.1 - Nové uliční v...'!$C$45:$J$69,'SO-01.2.1 - Nové uliční v...'!$C$75:$K$404</definedName>
    <definedName name="_xlnm.Print_Titles" localSheetId="10">'SO-01.2.1 - Nové uliční v...'!$87:$87</definedName>
    <definedName name="_xlnm._FilterDatabase" localSheetId="11" hidden="1">'SO-01.1.2 - Kanalizační p...'!$C$87:$K$297</definedName>
    <definedName name="_xlnm.Print_Area" localSheetId="11">'SO-01.1.2 - Kanalizační p...'!$C$4:$J$39,'SO-01.1.2 - Kanalizační p...'!$C$45:$J$69,'SO-01.1.2 - Kanalizační p...'!$C$75:$K$297</definedName>
    <definedName name="_xlnm.Print_Titles" localSheetId="11">'SO-01.1.2 - Kanalizační p...'!$87:$87</definedName>
    <definedName name="_xlnm.Print_Area" localSheetId="12">'Seznam figur'!$C$4:$G$564</definedName>
    <definedName name="_xlnm.Print_Titles" localSheetId="12">'Seznam figur'!$9:$9</definedName>
    <definedName name="_xlnm.Print_Area" localSheetId="1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3" l="1" r="D7"/>
  <c i="12" r="J37"/>
  <c r="J36"/>
  <c i="1" r="AY67"/>
  <c i="12" r="J35"/>
  <c i="1" r="AX67"/>
  <c i="12" r="BI296"/>
  <c r="BH296"/>
  <c r="BG296"/>
  <c r="BF296"/>
  <c r="T296"/>
  <c r="T295"/>
  <c r="R296"/>
  <c r="R295"/>
  <c r="P296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3"/>
  <c r="BH253"/>
  <c r="BG253"/>
  <c r="BF253"/>
  <c r="T253"/>
  <c r="R253"/>
  <c r="P253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T181"/>
  <c r="R182"/>
  <c r="R181"/>
  <c r="P182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48"/>
  <c i="11" r="J37"/>
  <c r="J36"/>
  <c i="1" r="AY66"/>
  <c i="11" r="J35"/>
  <c i="1" r="AX66"/>
  <c i="11" r="BI403"/>
  <c r="BH403"/>
  <c r="BG403"/>
  <c r="BF403"/>
  <c r="T403"/>
  <c r="T402"/>
  <c r="R403"/>
  <c r="R402"/>
  <c r="P403"/>
  <c r="P402"/>
  <c r="BI399"/>
  <c r="BH399"/>
  <c r="BG399"/>
  <c r="BF399"/>
  <c r="T399"/>
  <c r="R399"/>
  <c r="P399"/>
  <c r="BI394"/>
  <c r="BH394"/>
  <c r="BG394"/>
  <c r="BF394"/>
  <c r="T394"/>
  <c r="R394"/>
  <c r="P394"/>
  <c r="BI387"/>
  <c r="BH387"/>
  <c r="BG387"/>
  <c r="BF387"/>
  <c r="T387"/>
  <c r="R387"/>
  <c r="P387"/>
  <c r="BI381"/>
  <c r="BH381"/>
  <c r="BG381"/>
  <c r="BF381"/>
  <c r="T381"/>
  <c r="R381"/>
  <c r="P381"/>
  <c r="BI377"/>
  <c r="BH377"/>
  <c r="BG377"/>
  <c r="BF377"/>
  <c r="T377"/>
  <c r="R377"/>
  <c r="P377"/>
  <c r="BI370"/>
  <c r="BH370"/>
  <c r="BG370"/>
  <c r="BF370"/>
  <c r="T370"/>
  <c r="R370"/>
  <c r="P370"/>
  <c r="BI367"/>
  <c r="BH367"/>
  <c r="BG367"/>
  <c r="BF367"/>
  <c r="T367"/>
  <c r="R367"/>
  <c r="P367"/>
  <c r="BI359"/>
  <c r="BH359"/>
  <c r="BG359"/>
  <c r="BF359"/>
  <c r="T359"/>
  <c r="R359"/>
  <c r="P359"/>
  <c r="BI351"/>
  <c r="BH351"/>
  <c r="BG351"/>
  <c r="BF351"/>
  <c r="T351"/>
  <c r="R351"/>
  <c r="P351"/>
  <c r="BI344"/>
  <c r="BH344"/>
  <c r="BG344"/>
  <c r="BF344"/>
  <c r="T344"/>
  <c r="R344"/>
  <c r="P344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23"/>
  <c r="BH323"/>
  <c r="BG323"/>
  <c r="BF323"/>
  <c r="T323"/>
  <c r="R323"/>
  <c r="P323"/>
  <c r="BI321"/>
  <c r="BH321"/>
  <c r="BG321"/>
  <c r="BF321"/>
  <c r="T321"/>
  <c r="R321"/>
  <c r="P321"/>
  <c r="BI312"/>
  <c r="BH312"/>
  <c r="BG312"/>
  <c r="BF312"/>
  <c r="T312"/>
  <c r="R312"/>
  <c r="P312"/>
  <c r="BI310"/>
  <c r="BH310"/>
  <c r="BG310"/>
  <c r="BF310"/>
  <c r="T310"/>
  <c r="R310"/>
  <c r="P310"/>
  <c r="BI301"/>
  <c r="BH301"/>
  <c r="BG301"/>
  <c r="BF301"/>
  <c r="T301"/>
  <c r="R301"/>
  <c r="P301"/>
  <c r="BI299"/>
  <c r="BH299"/>
  <c r="BG299"/>
  <c r="BF299"/>
  <c r="T299"/>
  <c r="R299"/>
  <c r="P299"/>
  <c r="BI290"/>
  <c r="BH290"/>
  <c r="BG290"/>
  <c r="BF290"/>
  <c r="T290"/>
  <c r="R290"/>
  <c r="P290"/>
  <c r="BI288"/>
  <c r="BH288"/>
  <c r="BG288"/>
  <c r="BF288"/>
  <c r="T288"/>
  <c r="R288"/>
  <c r="P288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69"/>
  <c r="BH269"/>
  <c r="BG269"/>
  <c r="BF269"/>
  <c r="T269"/>
  <c r="R269"/>
  <c r="P269"/>
  <c r="BI267"/>
  <c r="BH267"/>
  <c r="BG267"/>
  <c r="BF267"/>
  <c r="T267"/>
  <c r="R267"/>
  <c r="P267"/>
  <c r="BI259"/>
  <c r="BH259"/>
  <c r="BG259"/>
  <c r="BF259"/>
  <c r="T259"/>
  <c r="R259"/>
  <c r="P259"/>
  <c r="BI257"/>
  <c r="BH257"/>
  <c r="BG257"/>
  <c r="BF257"/>
  <c r="T257"/>
  <c r="R257"/>
  <c r="P257"/>
  <c r="BI248"/>
  <c r="BH248"/>
  <c r="BG248"/>
  <c r="BF248"/>
  <c r="T248"/>
  <c r="R248"/>
  <c r="P248"/>
  <c r="BI244"/>
  <c r="BH244"/>
  <c r="BG244"/>
  <c r="BF244"/>
  <c r="T244"/>
  <c r="T243"/>
  <c r="R244"/>
  <c r="R243"/>
  <c r="P244"/>
  <c r="P243"/>
  <c r="BI240"/>
  <c r="BH240"/>
  <c r="BG240"/>
  <c r="BF240"/>
  <c r="T240"/>
  <c r="R240"/>
  <c r="P240"/>
  <c r="BI232"/>
  <c r="BH232"/>
  <c r="BG232"/>
  <c r="BF232"/>
  <c r="T232"/>
  <c r="R232"/>
  <c r="P232"/>
  <c r="BI224"/>
  <c r="BH224"/>
  <c r="BG224"/>
  <c r="BF224"/>
  <c r="T224"/>
  <c r="R224"/>
  <c r="P224"/>
  <c r="BI216"/>
  <c r="BH216"/>
  <c r="BG216"/>
  <c r="BF216"/>
  <c r="T216"/>
  <c r="R216"/>
  <c r="P216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3"/>
  <c r="BH193"/>
  <c r="BG193"/>
  <c r="BF193"/>
  <c r="T193"/>
  <c r="R193"/>
  <c r="P193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7"/>
  <c r="BH127"/>
  <c r="BG127"/>
  <c r="BF127"/>
  <c r="T127"/>
  <c r="R127"/>
  <c r="P127"/>
  <c r="BI119"/>
  <c r="BH119"/>
  <c r="BG119"/>
  <c r="BF119"/>
  <c r="T119"/>
  <c r="R119"/>
  <c r="P119"/>
  <c r="BI111"/>
  <c r="BH111"/>
  <c r="BG111"/>
  <c r="BF111"/>
  <c r="T111"/>
  <c r="R111"/>
  <c r="P111"/>
  <c r="BI103"/>
  <c r="BH103"/>
  <c r="BG103"/>
  <c r="BF103"/>
  <c r="T103"/>
  <c r="R103"/>
  <c r="P103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48"/>
  <c i="10" r="J39"/>
  <c r="J38"/>
  <c i="1" r="AY65"/>
  <c i="10" r="J37"/>
  <c i="1" r="AX65"/>
  <c i="10"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9" r="J39"/>
  <c r="J38"/>
  <c i="1" r="AY64"/>
  <c i="9" r="J37"/>
  <c i="1" r="AX64"/>
  <c i="9" r="BI658"/>
  <c r="BH658"/>
  <c r="BG658"/>
  <c r="BF658"/>
  <c r="T658"/>
  <c r="R658"/>
  <c r="P658"/>
  <c r="BI656"/>
  <c r="BH656"/>
  <c r="BG656"/>
  <c r="BF656"/>
  <c r="T656"/>
  <c r="R656"/>
  <c r="P656"/>
  <c r="BI653"/>
  <c r="BH653"/>
  <c r="BG653"/>
  <c r="BF653"/>
  <c r="T653"/>
  <c r="R653"/>
  <c r="P653"/>
  <c r="BI651"/>
  <c r="BH651"/>
  <c r="BG651"/>
  <c r="BF651"/>
  <c r="T651"/>
  <c r="R651"/>
  <c r="P651"/>
  <c r="BI648"/>
  <c r="BH648"/>
  <c r="BG648"/>
  <c r="BF648"/>
  <c r="T648"/>
  <c r="R648"/>
  <c r="P648"/>
  <c r="BI644"/>
  <c r="BH644"/>
  <c r="BG644"/>
  <c r="BF644"/>
  <c r="T644"/>
  <c r="T643"/>
  <c r="R644"/>
  <c r="R643"/>
  <c r="P644"/>
  <c r="P643"/>
  <c r="BI640"/>
  <c r="BH640"/>
  <c r="BG640"/>
  <c r="BF640"/>
  <c r="T640"/>
  <c r="R640"/>
  <c r="P640"/>
  <c r="BI635"/>
  <c r="BH635"/>
  <c r="BG635"/>
  <c r="BF635"/>
  <c r="T635"/>
  <c r="R635"/>
  <c r="P635"/>
  <c r="BI632"/>
  <c r="BH632"/>
  <c r="BG632"/>
  <c r="BF632"/>
  <c r="T632"/>
  <c r="R632"/>
  <c r="P632"/>
  <c r="BI628"/>
  <c r="BH628"/>
  <c r="BG628"/>
  <c r="BF628"/>
  <c r="T628"/>
  <c r="R628"/>
  <c r="P628"/>
  <c r="BI625"/>
  <c r="BH625"/>
  <c r="BG625"/>
  <c r="BF625"/>
  <c r="T625"/>
  <c r="R625"/>
  <c r="P625"/>
  <c r="BI618"/>
  <c r="BH618"/>
  <c r="BG618"/>
  <c r="BF618"/>
  <c r="T618"/>
  <c r="R618"/>
  <c r="P618"/>
  <c r="BI612"/>
  <c r="BH612"/>
  <c r="BG612"/>
  <c r="BF612"/>
  <c r="T612"/>
  <c r="R612"/>
  <c r="P612"/>
  <c r="BI609"/>
  <c r="BH609"/>
  <c r="BG609"/>
  <c r="BF609"/>
  <c r="T609"/>
  <c r="R609"/>
  <c r="P609"/>
  <c r="BI605"/>
  <c r="BH605"/>
  <c r="BG605"/>
  <c r="BF605"/>
  <c r="T605"/>
  <c r="R605"/>
  <c r="P605"/>
  <c r="BI602"/>
  <c r="BH602"/>
  <c r="BG602"/>
  <c r="BF602"/>
  <c r="T602"/>
  <c r="R602"/>
  <c r="P602"/>
  <c r="BI597"/>
  <c r="BH597"/>
  <c r="BG597"/>
  <c r="BF597"/>
  <c r="T597"/>
  <c r="R597"/>
  <c r="P597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4"/>
  <c r="BH574"/>
  <c r="BG574"/>
  <c r="BF574"/>
  <c r="T574"/>
  <c r="R574"/>
  <c r="P574"/>
  <c r="BI569"/>
  <c r="BH569"/>
  <c r="BG569"/>
  <c r="BF569"/>
  <c r="T569"/>
  <c r="R569"/>
  <c r="P569"/>
  <c r="BI565"/>
  <c r="BH565"/>
  <c r="BG565"/>
  <c r="BF565"/>
  <c r="T565"/>
  <c r="R565"/>
  <c r="P565"/>
  <c r="BI559"/>
  <c r="BH559"/>
  <c r="BG559"/>
  <c r="BF559"/>
  <c r="T559"/>
  <c r="R559"/>
  <c r="P559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0"/>
  <c r="BH530"/>
  <c r="BG530"/>
  <c r="BF530"/>
  <c r="T530"/>
  <c r="R530"/>
  <c r="P530"/>
  <c r="BI525"/>
  <c r="BH525"/>
  <c r="BG525"/>
  <c r="BF525"/>
  <c r="T525"/>
  <c r="R525"/>
  <c r="P525"/>
  <c r="BI520"/>
  <c r="BH520"/>
  <c r="BG520"/>
  <c r="BF520"/>
  <c r="T520"/>
  <c r="R520"/>
  <c r="P520"/>
  <c r="BI517"/>
  <c r="BH517"/>
  <c r="BG517"/>
  <c r="BF517"/>
  <c r="T517"/>
  <c r="R517"/>
  <c r="P517"/>
  <c r="BI512"/>
  <c r="BH512"/>
  <c r="BG512"/>
  <c r="BF512"/>
  <c r="T512"/>
  <c r="R512"/>
  <c r="P512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6"/>
  <c r="BH476"/>
  <c r="BG476"/>
  <c r="BF476"/>
  <c r="T476"/>
  <c r="R476"/>
  <c r="P476"/>
  <c r="BI472"/>
  <c r="BH472"/>
  <c r="BG472"/>
  <c r="BF472"/>
  <c r="T472"/>
  <c r="R472"/>
  <c r="P472"/>
  <c r="BI467"/>
  <c r="BH467"/>
  <c r="BG467"/>
  <c r="BF467"/>
  <c r="T467"/>
  <c r="R467"/>
  <c r="P467"/>
  <c r="BI465"/>
  <c r="BH465"/>
  <c r="BG465"/>
  <c r="BF465"/>
  <c r="T465"/>
  <c r="R465"/>
  <c r="P465"/>
  <c r="BI461"/>
  <c r="BH461"/>
  <c r="BG461"/>
  <c r="BF461"/>
  <c r="T461"/>
  <c r="R461"/>
  <c r="P461"/>
  <c r="BI459"/>
  <c r="BH459"/>
  <c r="BG459"/>
  <c r="BF459"/>
  <c r="T459"/>
  <c r="R459"/>
  <c r="P459"/>
  <c r="BI455"/>
  <c r="BH455"/>
  <c r="BG455"/>
  <c r="BF455"/>
  <c r="T455"/>
  <c r="R455"/>
  <c r="P455"/>
  <c r="BI450"/>
  <c r="BH450"/>
  <c r="BG450"/>
  <c r="BF450"/>
  <c r="T450"/>
  <c r="R450"/>
  <c r="P450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R340"/>
  <c r="P340"/>
  <c r="BI335"/>
  <c r="BH335"/>
  <c r="BG335"/>
  <c r="BF335"/>
  <c r="T335"/>
  <c r="R335"/>
  <c r="P335"/>
  <c r="BI333"/>
  <c r="BH333"/>
  <c r="BG333"/>
  <c r="BF333"/>
  <c r="T333"/>
  <c r="R333"/>
  <c r="P333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6"/>
  <c r="BH316"/>
  <c r="BG316"/>
  <c r="BF316"/>
  <c r="T316"/>
  <c r="R316"/>
  <c r="P316"/>
  <c r="BI314"/>
  <c r="BH314"/>
  <c r="BG314"/>
  <c r="BF314"/>
  <c r="T314"/>
  <c r="R314"/>
  <c r="P314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0"/>
  <c r="BH280"/>
  <c r="BG280"/>
  <c r="BF280"/>
  <c r="T280"/>
  <c r="R280"/>
  <c r="P280"/>
  <c r="BI272"/>
  <c r="BH272"/>
  <c r="BG272"/>
  <c r="BF272"/>
  <c r="T272"/>
  <c r="R272"/>
  <c r="P272"/>
  <c r="BI265"/>
  <c r="BH265"/>
  <c r="BG265"/>
  <c r="BF265"/>
  <c r="T265"/>
  <c r="R265"/>
  <c r="P265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27"/>
  <c r="BH227"/>
  <c r="BG227"/>
  <c r="BF227"/>
  <c r="T227"/>
  <c r="R227"/>
  <c r="P227"/>
  <c r="BI220"/>
  <c r="BH220"/>
  <c r="BG220"/>
  <c r="BF220"/>
  <c r="T220"/>
  <c r="R220"/>
  <c r="P220"/>
  <c r="BI215"/>
  <c r="BH215"/>
  <c r="BG215"/>
  <c r="BF215"/>
  <c r="T215"/>
  <c r="R215"/>
  <c r="P215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56"/>
  <c r="E7"/>
  <c r="E50"/>
  <c i="8" r="J39"/>
  <c r="J38"/>
  <c i="1" r="AY63"/>
  <c i="8" r="J37"/>
  <c i="1" r="AX63"/>
  <c i="8"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5"/>
  <c r="BH145"/>
  <c r="BG145"/>
  <c r="BF145"/>
  <c r="T145"/>
  <c r="R145"/>
  <c r="P145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7" r="J39"/>
  <c r="J38"/>
  <c i="1" r="AY62"/>
  <c i="7" r="J37"/>
  <c i="1" r="AX62"/>
  <c i="7" r="BI563"/>
  <c r="BH563"/>
  <c r="BG563"/>
  <c r="BF563"/>
  <c r="T563"/>
  <c r="T562"/>
  <c r="T561"/>
  <c r="R563"/>
  <c r="R562"/>
  <c r="R561"/>
  <c r="P563"/>
  <c r="P562"/>
  <c r="P561"/>
  <c r="BI559"/>
  <c r="BH559"/>
  <c r="BG559"/>
  <c r="BF559"/>
  <c r="T559"/>
  <c r="R559"/>
  <c r="P559"/>
  <c r="BI556"/>
  <c r="BH556"/>
  <c r="BG556"/>
  <c r="BF556"/>
  <c r="T556"/>
  <c r="R556"/>
  <c r="P556"/>
  <c r="BI554"/>
  <c r="BH554"/>
  <c r="BG554"/>
  <c r="BF554"/>
  <c r="T554"/>
  <c r="R554"/>
  <c r="P554"/>
  <c r="BI549"/>
  <c r="BH549"/>
  <c r="BG549"/>
  <c r="BF549"/>
  <c r="T549"/>
  <c r="R549"/>
  <c r="P549"/>
  <c r="BI545"/>
  <c r="BH545"/>
  <c r="BG545"/>
  <c r="BF545"/>
  <c r="T545"/>
  <c r="T544"/>
  <c r="R545"/>
  <c r="R544"/>
  <c r="P545"/>
  <c r="P544"/>
  <c r="BI541"/>
  <c r="BH541"/>
  <c r="BG541"/>
  <c r="BF541"/>
  <c r="T541"/>
  <c r="R541"/>
  <c r="P541"/>
  <c r="BI536"/>
  <c r="BH536"/>
  <c r="BG536"/>
  <c r="BF536"/>
  <c r="T536"/>
  <c r="R536"/>
  <c r="P536"/>
  <c r="BI533"/>
  <c r="BH533"/>
  <c r="BG533"/>
  <c r="BF533"/>
  <c r="T533"/>
  <c r="R533"/>
  <c r="P533"/>
  <c r="BI529"/>
  <c r="BH529"/>
  <c r="BG529"/>
  <c r="BF529"/>
  <c r="T529"/>
  <c r="R529"/>
  <c r="P529"/>
  <c r="BI526"/>
  <c r="BH526"/>
  <c r="BG526"/>
  <c r="BF526"/>
  <c r="T526"/>
  <c r="R526"/>
  <c r="P526"/>
  <c r="BI519"/>
  <c r="BH519"/>
  <c r="BG519"/>
  <c r="BF519"/>
  <c r="T519"/>
  <c r="R519"/>
  <c r="P519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R467"/>
  <c r="P467"/>
  <c r="BI462"/>
  <c r="BH462"/>
  <c r="BG462"/>
  <c r="BF462"/>
  <c r="T462"/>
  <c r="R462"/>
  <c r="P462"/>
  <c r="BI456"/>
  <c r="BH456"/>
  <c r="BG456"/>
  <c r="BF456"/>
  <c r="T456"/>
  <c r="R456"/>
  <c r="P456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1"/>
  <c r="BH431"/>
  <c r="BG431"/>
  <c r="BF431"/>
  <c r="T431"/>
  <c r="R431"/>
  <c r="P431"/>
  <c r="BI425"/>
  <c r="BH425"/>
  <c r="BG425"/>
  <c r="BF425"/>
  <c r="T425"/>
  <c r="R425"/>
  <c r="P425"/>
  <c r="BI421"/>
  <c r="BH421"/>
  <c r="BG421"/>
  <c r="BF421"/>
  <c r="T421"/>
  <c r="R421"/>
  <c r="P421"/>
  <c r="BI415"/>
  <c r="BH415"/>
  <c r="BG415"/>
  <c r="BF415"/>
  <c r="T415"/>
  <c r="R415"/>
  <c r="P415"/>
  <c r="BI409"/>
  <c r="BH409"/>
  <c r="BG409"/>
  <c r="BF409"/>
  <c r="T409"/>
  <c r="R409"/>
  <c r="P409"/>
  <c r="BI407"/>
  <c r="BH407"/>
  <c r="BG407"/>
  <c r="BF407"/>
  <c r="T407"/>
  <c r="R407"/>
  <c r="P407"/>
  <c r="BI401"/>
  <c r="BH401"/>
  <c r="BG401"/>
  <c r="BF401"/>
  <c r="T401"/>
  <c r="R401"/>
  <c r="P401"/>
  <c r="BI394"/>
  <c r="BH394"/>
  <c r="BG394"/>
  <c r="BF394"/>
  <c r="T394"/>
  <c r="R394"/>
  <c r="P394"/>
  <c r="BI387"/>
  <c r="BH387"/>
  <c r="BG387"/>
  <c r="BF387"/>
  <c r="T387"/>
  <c r="R387"/>
  <c r="P387"/>
  <c r="BI381"/>
  <c r="BH381"/>
  <c r="BG381"/>
  <c r="BF381"/>
  <c r="T381"/>
  <c r="R381"/>
  <c r="P381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1"/>
  <c r="BH291"/>
  <c r="BG291"/>
  <c r="BF291"/>
  <c r="T291"/>
  <c r="R291"/>
  <c r="P291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R278"/>
  <c r="P278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29"/>
  <c r="BH229"/>
  <c r="BG229"/>
  <c r="BF229"/>
  <c r="T229"/>
  <c r="R229"/>
  <c r="P229"/>
  <c r="BI224"/>
  <c r="BH224"/>
  <c r="BG224"/>
  <c r="BF224"/>
  <c r="T224"/>
  <c r="R224"/>
  <c r="P224"/>
  <c r="BI213"/>
  <c r="BH213"/>
  <c r="BG213"/>
  <c r="BF213"/>
  <c r="T213"/>
  <c r="R213"/>
  <c r="P213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1"/>
  <c r="BH141"/>
  <c r="BG141"/>
  <c r="BF141"/>
  <c r="T141"/>
  <c r="R141"/>
  <c r="P141"/>
  <c r="BI134"/>
  <c r="BH134"/>
  <c r="BG134"/>
  <c r="BF134"/>
  <c r="T134"/>
  <c r="R134"/>
  <c r="P134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92"/>
  <c r="E7"/>
  <c r="E50"/>
  <c i="6" r="J39"/>
  <c r="J38"/>
  <c i="1" r="AY60"/>
  <c i="6" r="J37"/>
  <c i="1" r="AX60"/>
  <c i="6"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5" r="J39"/>
  <c r="J38"/>
  <c i="1" r="AY59"/>
  <c i="5" r="J37"/>
  <c i="1" r="AX59"/>
  <c i="5" r="BI556"/>
  <c r="BH556"/>
  <c r="BG556"/>
  <c r="BF556"/>
  <c r="T556"/>
  <c r="T555"/>
  <c r="R556"/>
  <c r="R555"/>
  <c r="P556"/>
  <c r="P555"/>
  <c r="BI552"/>
  <c r="BH552"/>
  <c r="BG552"/>
  <c r="BF552"/>
  <c r="T552"/>
  <c r="R552"/>
  <c r="P552"/>
  <c r="BI549"/>
  <c r="BH549"/>
  <c r="BG549"/>
  <c r="BF549"/>
  <c r="T549"/>
  <c r="R549"/>
  <c r="P549"/>
  <c r="BI543"/>
  <c r="BH543"/>
  <c r="BG543"/>
  <c r="BF543"/>
  <c r="T543"/>
  <c r="R543"/>
  <c r="P543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7"/>
  <c r="BH527"/>
  <c r="BG527"/>
  <c r="BF527"/>
  <c r="T527"/>
  <c r="R527"/>
  <c r="P527"/>
  <c r="BI522"/>
  <c r="BH522"/>
  <c r="BG522"/>
  <c r="BF522"/>
  <c r="T522"/>
  <c r="R522"/>
  <c r="P522"/>
  <c r="BI517"/>
  <c r="BH517"/>
  <c r="BG517"/>
  <c r="BF517"/>
  <c r="T517"/>
  <c r="R517"/>
  <c r="P517"/>
  <c r="BI512"/>
  <c r="BH512"/>
  <c r="BG512"/>
  <c r="BF512"/>
  <c r="T512"/>
  <c r="R512"/>
  <c r="P512"/>
  <c r="BI511"/>
  <c r="BH511"/>
  <c r="BG511"/>
  <c r="BF511"/>
  <c r="T511"/>
  <c r="R511"/>
  <c r="P511"/>
  <c r="BI505"/>
  <c r="BH505"/>
  <c r="BG505"/>
  <c r="BF505"/>
  <c r="T505"/>
  <c r="R505"/>
  <c r="P505"/>
  <c r="BI499"/>
  <c r="BH499"/>
  <c r="BG499"/>
  <c r="BF499"/>
  <c r="T499"/>
  <c r="R499"/>
  <c r="P499"/>
  <c r="BI497"/>
  <c r="BH497"/>
  <c r="BG497"/>
  <c r="BF497"/>
  <c r="T497"/>
  <c r="R497"/>
  <c r="P497"/>
  <c r="BI491"/>
  <c r="BH491"/>
  <c r="BG491"/>
  <c r="BF491"/>
  <c r="T491"/>
  <c r="R491"/>
  <c r="P491"/>
  <c r="BI485"/>
  <c r="BH485"/>
  <c r="BG485"/>
  <c r="BF485"/>
  <c r="T485"/>
  <c r="R485"/>
  <c r="P485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4"/>
  <c r="BH464"/>
  <c r="BG464"/>
  <c r="BF464"/>
  <c r="T464"/>
  <c r="R464"/>
  <c r="P464"/>
  <c r="BI461"/>
  <c r="BH461"/>
  <c r="BG461"/>
  <c r="BF461"/>
  <c r="T461"/>
  <c r="R461"/>
  <c r="P461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1"/>
  <c r="BH431"/>
  <c r="BG431"/>
  <c r="BF431"/>
  <c r="T431"/>
  <c r="R431"/>
  <c r="P431"/>
  <c r="BI424"/>
  <c r="BH424"/>
  <c r="BG424"/>
  <c r="BF424"/>
  <c r="T424"/>
  <c r="R424"/>
  <c r="P424"/>
  <c r="BI423"/>
  <c r="BH423"/>
  <c r="BG423"/>
  <c r="BF423"/>
  <c r="T423"/>
  <c r="R423"/>
  <c r="P423"/>
  <c r="BI420"/>
  <c r="BH420"/>
  <c r="BG420"/>
  <c r="BF420"/>
  <c r="T420"/>
  <c r="R420"/>
  <c r="P420"/>
  <c r="BI413"/>
  <c r="BH413"/>
  <c r="BG413"/>
  <c r="BF413"/>
  <c r="T413"/>
  <c r="R413"/>
  <c r="P413"/>
  <c r="BI406"/>
  <c r="BH406"/>
  <c r="BG406"/>
  <c r="BF406"/>
  <c r="T406"/>
  <c r="R406"/>
  <c r="P406"/>
  <c r="BI403"/>
  <c r="BH403"/>
  <c r="BG403"/>
  <c r="BF403"/>
  <c r="T403"/>
  <c r="R403"/>
  <c r="P403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87"/>
  <c r="BH387"/>
  <c r="BG387"/>
  <c r="BF387"/>
  <c r="T387"/>
  <c r="R387"/>
  <c r="P387"/>
  <c r="BI380"/>
  <c r="BH380"/>
  <c r="BG380"/>
  <c r="BF380"/>
  <c r="T380"/>
  <c r="R380"/>
  <c r="P380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0"/>
  <c r="BH320"/>
  <c r="BG320"/>
  <c r="BF320"/>
  <c r="T320"/>
  <c r="R320"/>
  <c r="P320"/>
  <c r="BI314"/>
  <c r="BH314"/>
  <c r="BG314"/>
  <c r="BF314"/>
  <c r="T314"/>
  <c r="R314"/>
  <c r="P314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7"/>
  <c r="BH287"/>
  <c r="BG287"/>
  <c r="BF287"/>
  <c r="T287"/>
  <c r="R287"/>
  <c r="P287"/>
  <c r="BI285"/>
  <c r="BH285"/>
  <c r="BG285"/>
  <c r="BF285"/>
  <c r="T285"/>
  <c r="R285"/>
  <c r="P285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1"/>
  <c r="BH131"/>
  <c r="BG131"/>
  <c r="BF131"/>
  <c r="T131"/>
  <c r="R131"/>
  <c r="P131"/>
  <c r="BI128"/>
  <c r="BH128"/>
  <c r="BG128"/>
  <c r="BF128"/>
  <c r="T128"/>
  <c r="R128"/>
  <c r="P128"/>
  <c r="BI121"/>
  <c r="BH121"/>
  <c r="BG121"/>
  <c r="BF121"/>
  <c r="T121"/>
  <c r="R121"/>
  <c r="P121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56"/>
  <c r="E7"/>
  <c r="E81"/>
  <c i="4" r="J39"/>
  <c r="J38"/>
  <c i="1" r="AY58"/>
  <c i="4" r="J37"/>
  <c i="1" r="AX58"/>
  <c i="4" r="BI290"/>
  <c r="BH290"/>
  <c r="BG290"/>
  <c r="BF290"/>
  <c r="T290"/>
  <c r="T289"/>
  <c r="R290"/>
  <c r="R289"/>
  <c r="P290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50"/>
  <c i="3" r="J39"/>
  <c r="J38"/>
  <c i="1" r="AY57"/>
  <c i="3" r="J37"/>
  <c i="1" r="AX57"/>
  <c i="3" r="BI408"/>
  <c r="BH408"/>
  <c r="BG408"/>
  <c r="BF408"/>
  <c r="T408"/>
  <c r="T407"/>
  <c r="R408"/>
  <c r="R407"/>
  <c r="P408"/>
  <c r="P407"/>
  <c r="BI404"/>
  <c r="BH404"/>
  <c r="BG404"/>
  <c r="BF404"/>
  <c r="T404"/>
  <c r="R404"/>
  <c r="P404"/>
  <c r="BI401"/>
  <c r="BH401"/>
  <c r="BG401"/>
  <c r="BF401"/>
  <c r="T401"/>
  <c r="R401"/>
  <c r="P401"/>
  <c r="BI399"/>
  <c r="BH399"/>
  <c r="BG399"/>
  <c r="BF399"/>
  <c r="T399"/>
  <c r="R399"/>
  <c r="P399"/>
  <c r="BI393"/>
  <c r="BH393"/>
  <c r="BG393"/>
  <c r="BF393"/>
  <c r="T393"/>
  <c r="R393"/>
  <c r="P393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3"/>
  <c r="BH323"/>
  <c r="BG323"/>
  <c r="BF323"/>
  <c r="T323"/>
  <c r="R323"/>
  <c r="P323"/>
  <c r="BI316"/>
  <c r="BH316"/>
  <c r="BG316"/>
  <c r="BF316"/>
  <c r="T316"/>
  <c r="R316"/>
  <c r="P316"/>
  <c r="BI308"/>
  <c r="BH308"/>
  <c r="BG308"/>
  <c r="BF308"/>
  <c r="T308"/>
  <c r="R308"/>
  <c r="P308"/>
  <c r="BI303"/>
  <c r="BH303"/>
  <c r="BG303"/>
  <c r="BF303"/>
  <c r="T303"/>
  <c r="R303"/>
  <c r="P303"/>
  <c r="BI295"/>
  <c r="BH295"/>
  <c r="BG295"/>
  <c r="BF295"/>
  <c r="T295"/>
  <c r="R295"/>
  <c r="P295"/>
  <c r="BI287"/>
  <c r="BH287"/>
  <c r="BG287"/>
  <c r="BF287"/>
  <c r="T287"/>
  <c r="R287"/>
  <c r="P287"/>
  <c r="BI279"/>
  <c r="BH279"/>
  <c r="BG279"/>
  <c r="BF279"/>
  <c r="T279"/>
  <c r="R279"/>
  <c r="P279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3"/>
  <c r="BH263"/>
  <c r="BG263"/>
  <c r="BF263"/>
  <c r="T263"/>
  <c r="R263"/>
  <c r="P263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06"/>
  <c r="BH206"/>
  <c r="BG206"/>
  <c r="BF206"/>
  <c r="T206"/>
  <c r="R206"/>
  <c r="P206"/>
  <c r="BI203"/>
  <c r="BH203"/>
  <c r="BG203"/>
  <c r="BF203"/>
  <c r="T203"/>
  <c r="R203"/>
  <c r="P203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4"/>
  <c r="BH134"/>
  <c r="BG134"/>
  <c r="BF134"/>
  <c r="T134"/>
  <c r="R134"/>
  <c r="P134"/>
  <c r="BI131"/>
  <c r="BH131"/>
  <c r="BG131"/>
  <c r="BF131"/>
  <c r="T131"/>
  <c r="R131"/>
  <c r="P131"/>
  <c r="BI123"/>
  <c r="BH123"/>
  <c r="BG123"/>
  <c r="BF123"/>
  <c r="T123"/>
  <c r="R123"/>
  <c r="P123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56"/>
  <c r="E7"/>
  <c r="E82"/>
  <c i="2" r="J37"/>
  <c r="J36"/>
  <c i="1" r="AY55"/>
  <c i="2" r="J35"/>
  <c i="1" r="AX55"/>
  <c i="2" r="BI108"/>
  <c r="BH108"/>
  <c r="BG108"/>
  <c r="BF108"/>
  <c r="T108"/>
  <c r="T107"/>
  <c r="R108"/>
  <c r="R107"/>
  <c r="P108"/>
  <c r="P107"/>
  <c r="BI105"/>
  <c r="BH105"/>
  <c r="BG105"/>
  <c r="BF105"/>
  <c r="T105"/>
  <c r="T104"/>
  <c r="R105"/>
  <c r="R104"/>
  <c r="P105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1" r="L50"/>
  <c r="AM50"/>
  <c r="AM49"/>
  <c r="L49"/>
  <c r="AM47"/>
  <c r="L47"/>
  <c r="L45"/>
  <c r="L44"/>
  <c i="3" r="J375"/>
  <c r="BK349"/>
  <c r="BK341"/>
  <c r="BK373"/>
  <c r="J189"/>
  <c r="BK165"/>
  <c i="4" r="BK128"/>
  <c r="J122"/>
  <c i="7" r="BK155"/>
  <c r="J266"/>
  <c r="J229"/>
  <c i="8" r="J206"/>
  <c r="BK112"/>
  <c i="9" r="J240"/>
  <c r="J500"/>
  <c r="J145"/>
  <c r="J272"/>
  <c r="J197"/>
  <c r="BK467"/>
  <c r="BK145"/>
  <c i="11" r="J290"/>
  <c r="J299"/>
  <c r="BK403"/>
  <c i="12" r="BK273"/>
  <c r="J273"/>
  <c r="J130"/>
  <c i="1" r="AS61"/>
  <c i="3" r="BK378"/>
  <c i="4" r="BK258"/>
  <c r="J230"/>
  <c r="J133"/>
  <c i="5" r="BK238"/>
  <c i="8" r="J121"/>
  <c i="9" r="J640"/>
  <c r="J635"/>
  <c r="BK441"/>
  <c r="BK500"/>
  <c r="J417"/>
  <c r="BK517"/>
  <c r="J258"/>
  <c i="11" r="BK344"/>
  <c r="J288"/>
  <c r="J152"/>
  <c r="J187"/>
  <c i="12" r="BK101"/>
  <c r="J224"/>
  <c r="J122"/>
  <c i="9" r="BK258"/>
  <c r="J185"/>
  <c r="J130"/>
  <c i="10" r="BK122"/>
  <c i="11" r="J269"/>
  <c i="3" r="BK339"/>
  <c r="BK327"/>
  <c i="4" r="J138"/>
  <c r="J248"/>
  <c r="BK179"/>
  <c i="5" r="BK485"/>
  <c r="J266"/>
  <c r="BK242"/>
  <c r="J294"/>
  <c r="BK499"/>
  <c r="J332"/>
  <c i="6" r="BK122"/>
  <c i="7" r="J104"/>
  <c r="J401"/>
  <c r="BK183"/>
  <c r="BK376"/>
  <c r="BK449"/>
  <c r="J278"/>
  <c i="8" r="J209"/>
  <c i="9" r="J628"/>
  <c r="BK140"/>
  <c r="BK625"/>
  <c r="BK386"/>
  <c r="J411"/>
  <c r="BK395"/>
  <c i="10" r="BK136"/>
  <c i="11" r="J248"/>
  <c r="J91"/>
  <c r="J381"/>
  <c i="12" r="J155"/>
  <c r="BK130"/>
  <c i="2" r="J100"/>
  <c i="3" r="BK388"/>
  <c r="BK236"/>
  <c r="BK168"/>
  <c r="J404"/>
  <c i="4" r="J224"/>
  <c r="J128"/>
  <c r="J135"/>
  <c i="5" r="J437"/>
  <c r="BK263"/>
  <c r="J497"/>
  <c r="BK368"/>
  <c r="J106"/>
  <c i="7" r="J541"/>
  <c r="J387"/>
  <c r="J291"/>
  <c r="J356"/>
  <c i="8" r="J135"/>
  <c i="9" r="J206"/>
  <c r="J472"/>
  <c r="J368"/>
  <c r="J428"/>
  <c r="J203"/>
  <c r="J127"/>
  <c r="BK413"/>
  <c i="10" r="J127"/>
  <c i="11" r="J323"/>
  <c r="J216"/>
  <c r="J244"/>
  <c r="J332"/>
  <c i="12" r="BK145"/>
  <c r="J139"/>
  <c i="3" r="BK323"/>
  <c r="J365"/>
  <c r="BK226"/>
  <c r="BK308"/>
  <c r="J223"/>
  <c r="BK206"/>
  <c i="4" r="J141"/>
  <c r="BK248"/>
  <c r="J263"/>
  <c i="5" r="BK461"/>
  <c r="BK491"/>
  <c r="J287"/>
  <c r="J549"/>
  <c r="BK362"/>
  <c r="BK350"/>
  <c r="BK270"/>
  <c r="J538"/>
  <c r="BK170"/>
  <c i="6" r="J133"/>
  <c r="BK94"/>
  <c i="7" r="BK519"/>
  <c r="BK409"/>
  <c r="BK181"/>
  <c r="BK195"/>
  <c r="BK204"/>
  <c r="BK342"/>
  <c r="BK207"/>
  <c r="BK401"/>
  <c r="BK249"/>
  <c i="8" r="BK109"/>
  <c i="9" r="BK503"/>
  <c r="J597"/>
  <c r="J467"/>
  <c r="J478"/>
  <c r="BK333"/>
  <c r="BK117"/>
  <c r="J591"/>
  <c i="10" r="BK102"/>
  <c i="11" r="J167"/>
  <c r="BK310"/>
  <c i="12" r="J142"/>
  <c r="J108"/>
  <c r="BK114"/>
  <c i="1" r="AS56"/>
  <c i="4" r="J267"/>
  <c r="J179"/>
  <c r="J243"/>
  <c r="J290"/>
  <c r="J197"/>
  <c i="5" r="J491"/>
  <c r="J480"/>
  <c r="BK261"/>
  <c r="BK423"/>
  <c r="BK480"/>
  <c r="J532"/>
  <c r="BK431"/>
  <c r="BK371"/>
  <c r="BK266"/>
  <c r="BK96"/>
  <c r="BK340"/>
  <c r="J176"/>
  <c r="BK335"/>
  <c r="BK152"/>
  <c i="6" r="BK102"/>
  <c i="7" r="BK121"/>
  <c r="J477"/>
  <c r="J285"/>
  <c r="J207"/>
  <c r="BK472"/>
  <c r="J472"/>
  <c r="J381"/>
  <c r="BK307"/>
  <c r="J374"/>
  <c r="BK151"/>
  <c i="8" r="J154"/>
  <c r="BK106"/>
  <c i="9" r="BK371"/>
  <c i="11" r="BK259"/>
  <c r="J367"/>
  <c r="J173"/>
  <c i="12" r="BK196"/>
  <c r="J190"/>
  <c i="3" r="J159"/>
  <c r="BK219"/>
  <c i="4" r="J151"/>
  <c r="J232"/>
  <c i="5" r="BK527"/>
  <c r="BK452"/>
  <c r="J297"/>
  <c r="J261"/>
  <c r="BK247"/>
  <c r="BK216"/>
  <c i="6" r="BK118"/>
  <c i="7" r="BK494"/>
  <c r="BK526"/>
  <c r="BK255"/>
  <c r="BK480"/>
  <c r="BK456"/>
  <c r="BK101"/>
  <c r="J141"/>
  <c i="8" r="BK154"/>
  <c r="BK185"/>
  <c i="9" r="J491"/>
  <c r="J644"/>
  <c r="BK455"/>
  <c r="BK288"/>
  <c r="BK349"/>
  <c r="BK486"/>
  <c i="11" r="J137"/>
  <c r="J119"/>
  <c r="J351"/>
  <c i="12" r="BK175"/>
  <c r="J202"/>
  <c r="BK199"/>
  <c i="2" r="J102"/>
  <c i="3" r="J217"/>
  <c r="BK220"/>
  <c r="J327"/>
  <c i="4" r="BK188"/>
  <c r="BK105"/>
  <c i="6" r="J107"/>
  <c i="7" r="J101"/>
  <c r="J189"/>
  <c r="BK271"/>
  <c i="8" r="BK191"/>
  <c r="J188"/>
  <c i="9" r="J565"/>
  <c r="J585"/>
  <c r="J382"/>
  <c r="BK123"/>
  <c r="BK321"/>
  <c r="J99"/>
  <c i="10" r="BK99"/>
  <c i="11" r="BK103"/>
  <c r="BK127"/>
  <c i="12" r="J214"/>
  <c r="J205"/>
  <c i="2" r="J95"/>
  <c i="3" r="BK245"/>
  <c r="J337"/>
  <c r="BK360"/>
  <c r="J113"/>
  <c r="BK107"/>
  <c i="4" r="J282"/>
  <c r="J168"/>
  <c i="5" r="J517"/>
  <c r="J522"/>
  <c i="8" r="BK201"/>
  <c i="9" r="J552"/>
  <c r="J576"/>
  <c r="BK366"/>
  <c r="BK358"/>
  <c r="J354"/>
  <c i="10" r="J133"/>
  <c i="11" r="BK152"/>
  <c r="J321"/>
  <c r="J387"/>
  <c i="12" r="J292"/>
  <c r="J221"/>
  <c i="9" r="BK323"/>
  <c r="BK405"/>
  <c r="J424"/>
  <c i="10" r="J136"/>
  <c i="2" r="BK90"/>
  <c i="3" r="BK110"/>
  <c r="BK408"/>
  <c i="4" r="BK219"/>
  <c r="BK232"/>
  <c r="BK282"/>
  <c i="5" r="BK556"/>
  <c r="BK443"/>
  <c r="J292"/>
  <c r="BK142"/>
  <c r="J213"/>
  <c r="BK355"/>
  <c r="BK399"/>
  <c r="BK173"/>
  <c i="6" r="J99"/>
  <c i="7" r="J526"/>
  <c r="BK278"/>
  <c r="BK477"/>
  <c r="BK437"/>
  <c r="J314"/>
  <c r="BK285"/>
  <c r="BK345"/>
  <c r="BK266"/>
  <c r="J183"/>
  <c r="BK366"/>
  <c r="BK336"/>
  <c i="8" r="J176"/>
  <c r="BK151"/>
  <c i="9" r="J486"/>
  <c r="J215"/>
  <c r="BK156"/>
  <c i="10" r="BK107"/>
  <c i="11" r="J140"/>
  <c r="BK399"/>
  <c i="12" r="BK292"/>
  <c r="BK229"/>
  <c i="2" r="J91"/>
  <c i="3" r="BK223"/>
  <c r="BK216"/>
  <c r="J326"/>
  <c i="4" r="BK135"/>
  <c r="J97"/>
  <c i="5" r="BK440"/>
  <c r="BK406"/>
  <c r="BK131"/>
  <c r="J394"/>
  <c r="BK185"/>
  <c i="7" r="BK503"/>
  <c r="BK462"/>
  <c r="BK425"/>
  <c r="J237"/>
  <c i="9" r="J625"/>
  <c r="BK658"/>
  <c r="J503"/>
  <c r="J535"/>
  <c r="BK153"/>
  <c r="BK494"/>
  <c r="J494"/>
  <c r="J323"/>
  <c i="10" r="J107"/>
  <c i="11" r="BK155"/>
  <c r="BK387"/>
  <c i="12" r="BK217"/>
  <c i="3" r="BK363"/>
  <c r="BK143"/>
  <c r="J242"/>
  <c r="BK131"/>
  <c i="4" r="BK103"/>
  <c r="BK141"/>
  <c i="5" r="J273"/>
  <c r="BK332"/>
  <c r="J505"/>
  <c r="J364"/>
  <c r="BK424"/>
  <c r="BK109"/>
  <c i="7" r="J486"/>
  <c r="J311"/>
  <c r="J519"/>
  <c r="BK447"/>
  <c r="J323"/>
  <c r="J437"/>
  <c r="J164"/>
  <c i="9" r="J618"/>
  <c r="BK632"/>
  <c r="J173"/>
  <c r="BK255"/>
  <c r="BK389"/>
  <c r="BK432"/>
  <c i="11" r="J344"/>
  <c i="12" r="J199"/>
  <c r="BK202"/>
  <c i="2" r="BK88"/>
  <c i="3" r="J279"/>
  <c r="BK134"/>
  <c r="BK303"/>
  <c r="J216"/>
  <c i="4" r="BK211"/>
  <c r="J103"/>
  <c r="BK116"/>
  <c r="J246"/>
  <c r="BK138"/>
  <c i="5" r="BK497"/>
  <c r="BK380"/>
  <c r="J245"/>
  <c r="J128"/>
  <c r="J485"/>
  <c r="J406"/>
  <c r="J340"/>
  <c r="BK437"/>
  <c r="BK157"/>
  <c i="6" r="J136"/>
  <c i="7" r="J483"/>
  <c r="J500"/>
  <c r="BK330"/>
  <c r="BK167"/>
  <c r="BK302"/>
  <c r="BK229"/>
  <c r="BK369"/>
  <c r="J170"/>
  <c r="BK262"/>
  <c i="8" r="J173"/>
  <c r="J106"/>
  <c i="10" r="J118"/>
  <c i="11" r="J179"/>
  <c r="J399"/>
  <c i="12" r="BK152"/>
  <c r="BK158"/>
  <c i="3" r="J239"/>
  <c r="J131"/>
  <c i="4" r="BK244"/>
  <c r="BK113"/>
  <c i="5" r="BK474"/>
  <c r="BK345"/>
  <c r="BK294"/>
  <c i="7" r="J352"/>
  <c i="8" r="J130"/>
  <c r="J145"/>
  <c i="9" r="J559"/>
  <c r="J505"/>
  <c r="J605"/>
  <c r="J321"/>
  <c r="BK243"/>
  <c r="J548"/>
  <c i="11" r="J103"/>
  <c r="BK91"/>
  <c i="12" r="J166"/>
  <c r="J258"/>
  <c r="J172"/>
  <c r="BK172"/>
  <c i="2" r="J90"/>
  <c i="3" r="BK239"/>
  <c r="J97"/>
  <c r="BK326"/>
  <c r="J236"/>
  <c i="4" r="BK182"/>
  <c i="6" r="BK115"/>
  <c i="7" r="BK381"/>
  <c r="J345"/>
  <c i="8" r="BK204"/>
  <c r="J185"/>
  <c i="9" r="BK635"/>
  <c r="BK197"/>
  <c r="J461"/>
  <c r="BK591"/>
  <c r="BK368"/>
  <c r="J265"/>
  <c r="BK392"/>
  <c r="BK247"/>
  <c i="10" r="BK94"/>
  <c i="11" r="BK224"/>
  <c r="BK299"/>
  <c i="12" r="J114"/>
  <c r="J145"/>
  <c r="BK163"/>
  <c i="8" r="BK206"/>
  <c r="J115"/>
  <c i="9" r="BK472"/>
  <c r="BK489"/>
  <c r="BK461"/>
  <c r="BK272"/>
  <c r="J419"/>
  <c r="BK411"/>
  <c i="11" r="BK176"/>
  <c r="J127"/>
  <c r="J370"/>
  <c i="12" r="J253"/>
  <c r="J148"/>
  <c i="9" r="J413"/>
  <c r="J140"/>
  <c r="BK543"/>
  <c i="10" r="J99"/>
  <c i="2" r="BK100"/>
  <c i="3" r="J226"/>
  <c r="BK217"/>
  <c i="4" r="BK278"/>
  <c r="J219"/>
  <c r="J244"/>
  <c r="BK243"/>
  <c i="5" r="J452"/>
  <c r="J314"/>
  <c r="J552"/>
  <c r="BK112"/>
  <c r="J335"/>
  <c r="J142"/>
  <c r="J256"/>
  <c r="BK251"/>
  <c i="6" r="BK136"/>
  <c i="7" r="J118"/>
  <c r="J364"/>
  <c r="BK541"/>
  <c r="J467"/>
  <c r="J330"/>
  <c r="J409"/>
  <c r="BK173"/>
  <c i="8" r="BK179"/>
  <c r="BK197"/>
  <c i="9" r="J459"/>
  <c r="BK250"/>
  <c r="J582"/>
  <c i="11" r="BK277"/>
  <c r="BK205"/>
  <c r="J224"/>
  <c i="12" r="J127"/>
  <c i="2" r="BK105"/>
  <c i="3" r="BK162"/>
  <c r="J100"/>
  <c r="J219"/>
  <c r="J191"/>
  <c i="4" r="J251"/>
  <c r="BK228"/>
  <c r="BK174"/>
  <c i="5" r="J477"/>
  <c r="J219"/>
  <c r="J152"/>
  <c r="BK197"/>
  <c i="6" r="J115"/>
  <c i="7" r="J151"/>
  <c r="BK323"/>
  <c r="J456"/>
  <c i="8" r="J201"/>
  <c i="9" r="BK285"/>
  <c r="BK594"/>
  <c r="J612"/>
  <c r="J280"/>
  <c r="J247"/>
  <c r="J135"/>
  <c i="3" r="BK203"/>
  <c i="4" r="J269"/>
  <c r="J191"/>
  <c r="BK125"/>
  <c i="5" r="J461"/>
  <c r="J371"/>
  <c r="J173"/>
  <c r="BK511"/>
  <c i="11" r="BK334"/>
  <c r="J193"/>
  <c i="12" r="BK289"/>
  <c r="BK258"/>
  <c r="BK133"/>
  <c i="3" r="BK233"/>
  <c r="J341"/>
  <c r="J206"/>
  <c r="J214"/>
  <c i="4" r="BK264"/>
  <c r="J110"/>
  <c r="BK100"/>
  <c r="J240"/>
  <c r="J226"/>
  <c i="5" r="BK532"/>
  <c r="J308"/>
  <c r="J231"/>
  <c r="J216"/>
  <c r="J512"/>
  <c r="BK413"/>
  <c r="J368"/>
  <c r="BK202"/>
  <c r="BK287"/>
  <c r="J300"/>
  <c r="J99"/>
  <c i="7" r="BK509"/>
  <c r="J509"/>
  <c r="BK356"/>
  <c r="BK115"/>
  <c r="J201"/>
  <c r="BK317"/>
  <c r="BK486"/>
  <c r="J181"/>
  <c i="8" r="J199"/>
  <c r="BK199"/>
  <c i="9" r="J632"/>
  <c r="J220"/>
  <c i="11" r="BK359"/>
  <c r="J259"/>
  <c i="12" r="J279"/>
  <c r="BK244"/>
  <c i="3" r="J393"/>
  <c i="4" r="BK269"/>
  <c r="J125"/>
  <c r="BK168"/>
  <c i="5" r="J420"/>
  <c r="J320"/>
  <c r="J166"/>
  <c r="J103"/>
  <c i="7" r="J529"/>
  <c r="J503"/>
  <c r="J336"/>
  <c r="J462"/>
  <c r="BK339"/>
  <c r="J494"/>
  <c r="BK314"/>
  <c i="8" r="BK100"/>
  <c i="9" r="BK609"/>
  <c r="BK618"/>
  <c r="J361"/>
  <c r="BK525"/>
  <c r="J209"/>
  <c r="BK328"/>
  <c r="J344"/>
  <c i="11" r="J312"/>
  <c r="J134"/>
  <c i="12" r="BK136"/>
  <c r="BK187"/>
  <c r="J133"/>
  <c r="J152"/>
  <c i="2" r="BK98"/>
  <c i="3" r="BK115"/>
  <c r="BK214"/>
  <c r="BK178"/>
  <c i="4" r="BK144"/>
  <c r="BK226"/>
  <c i="7" r="BK536"/>
  <c r="J480"/>
  <c r="J371"/>
  <c r="BK201"/>
  <c i="8" r="J165"/>
  <c r="BK161"/>
  <c i="9" r="BK326"/>
  <c r="BK419"/>
  <c r="BK556"/>
  <c r="BK415"/>
  <c r="J237"/>
  <c r="J105"/>
  <c r="BK428"/>
  <c i="10" r="J140"/>
  <c i="11" r="BK182"/>
  <c r="J334"/>
  <c i="12" r="BK127"/>
  <c r="J136"/>
  <c i="2" r="J88"/>
  <c i="3" r="J308"/>
  <c r="J233"/>
  <c r="J248"/>
  <c r="BK375"/>
  <c r="BK252"/>
  <c r="J218"/>
  <c r="J399"/>
  <c i="4" r="BK122"/>
  <c r="J144"/>
  <c r="BK162"/>
  <c i="5" r="BK477"/>
  <c i="8" r="J197"/>
  <c i="9" r="J653"/>
  <c r="BK520"/>
  <c r="BK130"/>
  <c r="J303"/>
  <c r="BK179"/>
  <c r="BK291"/>
  <c r="J102"/>
  <c i="11" r="BK257"/>
  <c r="J240"/>
  <c r="J333"/>
  <c r="BK167"/>
  <c i="12" r="BK214"/>
  <c r="BK234"/>
  <c i="9" r="J579"/>
  <c r="BK450"/>
  <c r="BK300"/>
  <c r="J333"/>
  <c r="J123"/>
  <c i="10" r="J110"/>
  <c i="3" r="J381"/>
  <c r="BK346"/>
  <c r="BK242"/>
  <c r="J171"/>
  <c i="4" r="BK263"/>
  <c r="BK171"/>
  <c r="J185"/>
  <c i="5" r="BK538"/>
  <c r="BK420"/>
  <c r="J225"/>
  <c r="BK517"/>
  <c r="BK268"/>
  <c r="J163"/>
  <c r="J222"/>
  <c r="J207"/>
  <c i="6" r="J110"/>
  <c i="7" r="J536"/>
  <c r="BK326"/>
  <c r="J252"/>
  <c r="BK497"/>
  <c r="J245"/>
  <c r="BK104"/>
  <c i="8" r="J124"/>
  <c r="BK176"/>
  <c i="9" r="J489"/>
  <c r="BK200"/>
  <c r="BK307"/>
  <c r="BK99"/>
  <c r="BK220"/>
  <c i="10" r="BK127"/>
  <c i="11" r="BK351"/>
  <c r="J359"/>
  <c i="12" r="BK122"/>
  <c r="BK182"/>
  <c i="2" r="BK86"/>
  <c i="3" r="J346"/>
  <c r="J195"/>
  <c r="J349"/>
  <c r="BK358"/>
  <c i="4" r="J270"/>
  <c r="BK253"/>
  <c r="BK157"/>
  <c i="5" r="J535"/>
  <c r="BK176"/>
  <c r="BK240"/>
  <c r="BK320"/>
  <c r="BK314"/>
  <c i="6" r="J94"/>
  <c i="7" r="J559"/>
  <c r="BK239"/>
  <c r="J167"/>
  <c r="J297"/>
  <c i="8" r="J100"/>
  <c i="9" r="J520"/>
  <c r="BK605"/>
  <c r="J450"/>
  <c r="J191"/>
  <c r="J507"/>
  <c r="J389"/>
  <c r="BK314"/>
  <c r="BK569"/>
  <c i="10" r="BK133"/>
  <c i="11" r="BK244"/>
  <c r="BK370"/>
  <c r="BK200"/>
  <c r="BK248"/>
  <c i="12" r="BK205"/>
  <c i="3" r="J388"/>
  <c r="J115"/>
  <c r="J303"/>
  <c r="J371"/>
  <c r="BK295"/>
  <c i="4" r="J271"/>
  <c r="J154"/>
  <c r="BK214"/>
  <c i="5" r="J529"/>
  <c r="BK275"/>
  <c r="BK160"/>
  <c r="BK308"/>
  <c r="BK154"/>
  <c r="J240"/>
  <c r="BK326"/>
  <c i="6" r="BK133"/>
  <c i="7" r="J549"/>
  <c r="J349"/>
  <c r="BK148"/>
  <c r="BK257"/>
  <c r="BK374"/>
  <c r="J255"/>
  <c r="J506"/>
  <c r="BK291"/>
  <c i="8" r="J97"/>
  <c r="BK173"/>
  <c i="9" r="BK576"/>
  <c r="BK182"/>
  <c r="BK530"/>
  <c r="BK364"/>
  <c r="J445"/>
  <c r="J156"/>
  <c r="BK215"/>
  <c r="J364"/>
  <c r="J120"/>
  <c i="11" r="J279"/>
  <c r="J267"/>
  <c r="J182"/>
  <c i="12" r="BK249"/>
  <c r="BK268"/>
  <c i="2" r="J105"/>
  <c i="3" r="J165"/>
  <c r="J295"/>
  <c r="J203"/>
  <c r="BK113"/>
  <c i="4" r="BK246"/>
  <c r="BK97"/>
  <c r="J278"/>
  <c r="BK224"/>
  <c r="BK197"/>
  <c i="5" r="BK403"/>
  <c r="J285"/>
  <c r="J96"/>
  <c r="J247"/>
  <c r="J303"/>
  <c r="BK456"/>
  <c r="J403"/>
  <c r="J362"/>
  <c r="J249"/>
  <c r="J387"/>
  <c r="BK231"/>
  <c r="BK229"/>
  <c i="6" r="BK110"/>
  <c i="7" r="J554"/>
  <c r="BK549"/>
  <c r="J376"/>
  <c r="BK500"/>
  <c r="BK164"/>
  <c r="BK421"/>
  <c r="J257"/>
  <c r="BK407"/>
  <c r="J192"/>
  <c r="BK176"/>
  <c i="8" r="BK135"/>
  <c r="J161"/>
  <c i="10" r="J122"/>
  <c i="11" r="BK111"/>
  <c i="12" r="BK209"/>
  <c r="BK221"/>
  <c r="J101"/>
  <c i="3" r="J268"/>
  <c r="BK371"/>
  <c i="4" r="J218"/>
  <c r="BK147"/>
  <c r="BK185"/>
  <c i="5" r="J326"/>
  <c r="BK225"/>
  <c r="BK145"/>
  <c i="6" r="BK127"/>
  <c i="7" r="BK127"/>
  <c r="J444"/>
  <c r="J204"/>
  <c r="J259"/>
  <c r="BK359"/>
  <c r="BK259"/>
  <c r="J431"/>
  <c r="BK252"/>
  <c i="8" r="J179"/>
  <c r="BK130"/>
  <c i="9" r="BK340"/>
  <c r="J569"/>
  <c r="BK135"/>
  <c r="BK437"/>
  <c r="J441"/>
  <c r="J111"/>
  <c i="11" r="J176"/>
  <c r="BK208"/>
  <c i="12" r="J105"/>
  <c r="J111"/>
  <c r="J234"/>
  <c i="3" r="J253"/>
  <c r="BK351"/>
  <c i="4" r="J116"/>
  <c r="J174"/>
  <c i="7" r="J497"/>
  <c r="J342"/>
  <c r="J317"/>
  <c r="BK134"/>
  <c i="8" r="J127"/>
  <c i="9" r="J512"/>
  <c r="BK612"/>
  <c r="BK280"/>
  <c r="BK497"/>
  <c r="BK507"/>
  <c r="BK185"/>
  <c i="11" r="BK312"/>
  <c r="BK323"/>
  <c r="J394"/>
  <c i="12" r="BK108"/>
  <c r="J217"/>
  <c i="3" r="BK344"/>
  <c r="BK149"/>
  <c r="BK175"/>
  <c r="BK191"/>
  <c r="BK329"/>
  <c r="J270"/>
  <c r="J229"/>
  <c i="4" r="J236"/>
  <c r="J258"/>
  <c i="5" r="BK114"/>
  <c r="BK222"/>
  <c i="8" r="J182"/>
  <c i="9" r="BK237"/>
  <c r="BK597"/>
  <c r="J415"/>
  <c r="J432"/>
  <c r="J150"/>
  <c r="J117"/>
  <c r="BK574"/>
  <c i="10" r="BK110"/>
  <c i="11" r="BK333"/>
  <c r="J208"/>
  <c i="12" r="J96"/>
  <c r="J244"/>
  <c r="J187"/>
  <c i="9" r="J395"/>
  <c r="BK361"/>
  <c r="BK465"/>
  <c r="J250"/>
  <c i="11" r="J301"/>
  <c i="3" r="J134"/>
  <c r="J323"/>
  <c i="4" r="J221"/>
  <c r="BK238"/>
  <c r="BK221"/>
  <c r="J253"/>
  <c i="5" r="J464"/>
  <c r="BK522"/>
  <c r="J270"/>
  <c r="J511"/>
  <c r="BK397"/>
  <c r="J275"/>
  <c r="J121"/>
  <c r="BK329"/>
  <c i="6" r="J127"/>
  <c i="7" r="BK554"/>
  <c r="J198"/>
  <c r="BK361"/>
  <c r="BK224"/>
  <c i="8" r="BK127"/>
  <c i="9" r="J556"/>
  <c r="J227"/>
  <c r="BK648"/>
  <c r="BK565"/>
  <c r="BK127"/>
  <c r="J530"/>
  <c r="J409"/>
  <c r="BK316"/>
  <c r="BK114"/>
  <c i="11" r="BK278"/>
  <c r="BK140"/>
  <c r="BK170"/>
  <c i="12" r="BK239"/>
  <c r="BK282"/>
  <c i="2" r="BK95"/>
  <c i="3" r="J252"/>
  <c r="J363"/>
  <c r="BK365"/>
  <c r="BK248"/>
  <c r="BK181"/>
  <c i="4" r="J211"/>
  <c r="BK261"/>
  <c i="5" r="J109"/>
  <c r="BK305"/>
  <c r="BK549"/>
  <c r="J440"/>
  <c r="BK387"/>
  <c i="7" r="BK559"/>
  <c r="J361"/>
  <c r="J449"/>
  <c r="J359"/>
  <c r="BK387"/>
  <c r="BK178"/>
  <c i="9" r="J656"/>
  <c r="BK644"/>
  <c r="BK417"/>
  <c r="J291"/>
  <c r="J335"/>
  <c r="BK294"/>
  <c r="BK552"/>
  <c r="BK176"/>
  <c i="11" r="J155"/>
  <c r="BK279"/>
  <c r="J403"/>
  <c r="BK137"/>
  <c i="12" r="J296"/>
  <c r="J289"/>
  <c i="3" r="BK146"/>
  <c r="BK104"/>
  <c r="J168"/>
  <c r="J104"/>
  <c r="BK279"/>
  <c i="4" r="J202"/>
  <c r="BK257"/>
  <c r="BK256"/>
  <c i="5" r="BK448"/>
  <c r="BK300"/>
  <c r="BK128"/>
  <c r="J229"/>
  <c r="J329"/>
  <c r="J242"/>
  <c r="J366"/>
  <c r="BK338"/>
  <c i="6" r="BK140"/>
  <c i="7" r="J533"/>
  <c r="BK492"/>
  <c r="J366"/>
  <c r="J556"/>
  <c r="BK483"/>
  <c r="J394"/>
  <c r="BK349"/>
  <c r="J492"/>
  <c r="J333"/>
  <c r="BK213"/>
  <c i="8" r="BK97"/>
  <c r="BK115"/>
  <c i="9" r="BK265"/>
  <c r="J437"/>
  <c r="J300"/>
  <c r="BK409"/>
  <c r="BK297"/>
  <c r="BK459"/>
  <c r="BK209"/>
  <c i="11" r="J111"/>
  <c r="BK301"/>
  <c r="BK367"/>
  <c i="12" r="BK193"/>
  <c r="BK155"/>
  <c i="2" r="BK91"/>
  <c i="3" r="J351"/>
  <c r="J107"/>
  <c r="BK195"/>
  <c r="J358"/>
  <c r="J149"/>
  <c r="J162"/>
  <c i="4" r="J287"/>
  <c r="BK164"/>
  <c r="BK251"/>
  <c r="J162"/>
  <c i="5" r="BK529"/>
  <c r="J456"/>
  <c r="BK297"/>
  <c r="J145"/>
  <c r="J499"/>
  <c r="J471"/>
  <c r="J399"/>
  <c r="BK292"/>
  <c r="BK139"/>
  <c r="BK273"/>
  <c r="BK99"/>
  <c r="J112"/>
  <c i="6" r="BK107"/>
  <c i="7" r="BK533"/>
  <c r="BK415"/>
  <c r="J262"/>
  <c r="J545"/>
  <c r="BK245"/>
  <c r="BK442"/>
  <c r="J271"/>
  <c r="BK513"/>
  <c r="BK242"/>
  <c r="J121"/>
  <c i="8" r="J118"/>
  <c r="BK118"/>
  <c i="9" r="J525"/>
  <c i="11" r="BK288"/>
  <c r="BK232"/>
  <c i="12" r="J229"/>
  <c i="3" r="J245"/>
  <c r="BK404"/>
  <c i="4" r="J100"/>
  <c r="BK285"/>
  <c r="BK194"/>
  <c i="5" r="J443"/>
  <c r="BK535"/>
  <c r="J373"/>
  <c r="J114"/>
  <c i="7" r="BK563"/>
  <c r="BK556"/>
  <c r="BK371"/>
  <c r="J127"/>
  <c r="BK283"/>
  <c r="BK394"/>
  <c r="BK118"/>
  <c i="8" r="J212"/>
  <c i="9" r="J648"/>
  <c r="J255"/>
  <c r="J476"/>
  <c r="J497"/>
  <c r="J407"/>
  <c r="BK173"/>
  <c i="11" r="J277"/>
  <c r="BK173"/>
  <c i="12" r="J239"/>
  <c r="J263"/>
  <c r="J268"/>
  <c i="3" r="J401"/>
  <c r="J316"/>
  <c r="BK268"/>
  <c r="BK157"/>
  <c i="4" r="BK287"/>
  <c r="BK236"/>
  <c r="J182"/>
  <c i="7" r="J513"/>
  <c r="J134"/>
  <c r="J124"/>
  <c i="8" r="J169"/>
  <c i="9" r="BK640"/>
  <c r="BK335"/>
  <c r="BK491"/>
  <c r="BK378"/>
  <c r="BK424"/>
  <c r="J358"/>
  <c i="10" r="J102"/>
  <c i="11" r="J200"/>
  <c r="BK240"/>
  <c r="BK179"/>
  <c i="12" r="J91"/>
  <c r="J196"/>
  <c i="2" r="BK93"/>
  <c i="3" r="J373"/>
  <c r="BK255"/>
  <c r="J175"/>
  <c r="BK337"/>
  <c i="4" r="J275"/>
  <c r="BK290"/>
  <c r="BK275"/>
  <c r="J214"/>
  <c i="8" r="BK121"/>
  <c r="BK165"/>
  <c i="9" r="J658"/>
  <c r="J465"/>
  <c r="J543"/>
  <c r="J253"/>
  <c r="J539"/>
  <c r="J378"/>
  <c r="J179"/>
  <c i="10" r="BK115"/>
  <c i="11" r="J170"/>
  <c r="BK94"/>
  <c r="BK269"/>
  <c i="12" r="J193"/>
  <c r="J249"/>
  <c i="9" r="BK102"/>
  <c r="BK253"/>
  <c r="J386"/>
  <c r="J182"/>
  <c i="2" r="J108"/>
  <c i="3" r="J220"/>
  <c r="J110"/>
  <c r="BK229"/>
  <c i="4" r="BK110"/>
  <c r="J147"/>
  <c r="J105"/>
  <c r="BK230"/>
  <c i="5" r="J459"/>
  <c r="BK364"/>
  <c r="J202"/>
  <c r="BK166"/>
  <c r="BK219"/>
  <c r="J345"/>
  <c r="BK366"/>
  <c i="6" r="J122"/>
  <c i="7" r="BK192"/>
  <c r="J447"/>
  <c r="J112"/>
  <c r="J242"/>
  <c r="BK364"/>
  <c i="9" r="BK651"/>
  <c r="BK588"/>
  <c r="BK235"/>
  <c r="BK482"/>
  <c r="BK535"/>
  <c r="BK445"/>
  <c r="J316"/>
  <c i="11" r="BK158"/>
  <c r="BK216"/>
  <c i="12" r="BK224"/>
  <c r="BK296"/>
  <c r="J178"/>
  <c i="3" r="J378"/>
  <c r="BK263"/>
  <c r="BK393"/>
  <c r="J273"/>
  <c r="BK222"/>
  <c i="4" r="J164"/>
  <c r="J188"/>
  <c i="5" r="BK505"/>
  <c r="J277"/>
  <c r="BK163"/>
  <c r="J183"/>
  <c r="BK279"/>
  <c i="6" r="J118"/>
  <c i="7" r="BK489"/>
  <c r="BK170"/>
  <c r="BK186"/>
  <c r="BK189"/>
  <c i="9" r="BK585"/>
  <c r="BK628"/>
  <c r="BK303"/>
  <c r="BK203"/>
  <c r="BK150"/>
  <c r="BK407"/>
  <c r="BK111"/>
  <c i="11" r="J205"/>
  <c r="BK187"/>
  <c r="J94"/>
  <c i="12" r="BK139"/>
  <c r="BK178"/>
  <c i="3" r="J222"/>
  <c r="J255"/>
  <c r="J181"/>
  <c r="BK159"/>
  <c i="4" r="J194"/>
  <c i="5" r="BK543"/>
  <c r="J424"/>
  <c r="BK249"/>
  <c r="BK207"/>
  <c r="J279"/>
  <c r="J131"/>
  <c r="BK303"/>
  <c r="J139"/>
  <c i="7" r="J115"/>
  <c r="J249"/>
  <c r="J320"/>
  <c r="BK431"/>
  <c r="BK297"/>
  <c r="J148"/>
  <c r="J369"/>
  <c i="8" r="BK188"/>
  <c r="BK182"/>
  <c i="9" r="BK354"/>
  <c r="BK602"/>
  <c r="J392"/>
  <c r="BK512"/>
  <c r="J455"/>
  <c r="J176"/>
  <c r="J314"/>
  <c i="10" r="J94"/>
  <c i="11" r="J232"/>
  <c r="J158"/>
  <c i="12" r="BK96"/>
  <c r="BK166"/>
  <c i="3" r="BK401"/>
  <c r="J384"/>
  <c r="J146"/>
  <c r="BK287"/>
  <c i="4" r="BK151"/>
  <c r="BK208"/>
  <c r="J257"/>
  <c r="BK191"/>
  <c i="5" r="J360"/>
  <c r="J431"/>
  <c r="J268"/>
  <c r="BK189"/>
  <c r="J170"/>
  <c r="BK552"/>
  <c r="J448"/>
  <c r="J380"/>
  <c i="7" r="J439"/>
  <c r="BK333"/>
  <c r="J213"/>
  <c r="J421"/>
  <c r="J302"/>
  <c i="8" r="BK94"/>
  <c r="BK169"/>
  <c i="9" r="J307"/>
  <c i="11" r="BK332"/>
  <c r="BK119"/>
  <c i="12" r="J209"/>
  <c r="J117"/>
  <c i="3" r="BK100"/>
  <c r="J344"/>
  <c r="J178"/>
  <c i="4" r="BK271"/>
  <c i="5" r="J556"/>
  <c r="BK373"/>
  <c r="BK245"/>
  <c r="J154"/>
  <c r="J197"/>
  <c i="6" r="J102"/>
  <c i="7" r="BK109"/>
  <c r="J407"/>
  <c r="J283"/>
  <c r="J563"/>
  <c r="BK320"/>
  <c r="J176"/>
  <c r="J195"/>
  <c i="8" r="J151"/>
  <c r="J109"/>
  <c i="9" r="J200"/>
  <c r="BK582"/>
  <c i="2" r="BK108"/>
  <c i="3" r="J408"/>
  <c r="BK97"/>
  <c r="BK399"/>
  <c i="4" r="J234"/>
  <c r="J256"/>
  <c i="6" r="BK99"/>
  <c i="7" r="BK439"/>
  <c r="J186"/>
  <c i="8" r="BK209"/>
  <c r="BK124"/>
  <c i="9" r="J594"/>
  <c r="BK653"/>
  <c r="BK548"/>
  <c r="J243"/>
  <c r="BK191"/>
  <c r="J153"/>
  <c r="BK344"/>
  <c i="11" r="BK267"/>
  <c r="BK134"/>
  <c r="BK377"/>
  <c i="12" r="BK190"/>
  <c r="J169"/>
  <c i="2" r="BK102"/>
  <c i="3" r="BK218"/>
  <c r="J329"/>
  <c r="J287"/>
  <c r="J123"/>
  <c r="BK189"/>
  <c i="4" r="BK202"/>
  <c r="J107"/>
  <c r="J264"/>
  <c i="5" r="J157"/>
  <c r="J189"/>
  <c i="8" r="J94"/>
  <c i="9" r="J602"/>
  <c r="J609"/>
  <c r="J294"/>
  <c r="J340"/>
  <c r="BK240"/>
  <c r="J482"/>
  <c r="J235"/>
  <c i="10" r="J115"/>
  <c i="11" r="BK197"/>
  <c r="J278"/>
  <c i="12" r="BK142"/>
  <c r="BK286"/>
  <c r="J286"/>
  <c r="BK169"/>
  <c i="9" r="BK476"/>
  <c r="BK120"/>
  <c r="J114"/>
  <c i="10" r="BK118"/>
  <c i="2" r="J86"/>
  <c i="3" r="BK368"/>
  <c r="J368"/>
  <c i="4" r="J157"/>
  <c r="BK267"/>
  <c r="BK133"/>
  <c r="J208"/>
  <c i="5" r="BK183"/>
  <c r="BK394"/>
  <c r="BK256"/>
  <c r="J413"/>
  <c r="J338"/>
  <c r="J251"/>
  <c r="BK285"/>
  <c r="BK121"/>
  <c i="7" r="J489"/>
  <c r="BK506"/>
  <c r="J155"/>
  <c r="BK467"/>
  <c r="J425"/>
  <c r="J109"/>
  <c r="J326"/>
  <c r="J224"/>
  <c r="BK141"/>
  <c i="8" r="BK145"/>
  <c r="J112"/>
  <c i="9" r="J328"/>
  <c r="J326"/>
  <c r="J297"/>
  <c i="11" r="J310"/>
  <c r="J197"/>
  <c i="12" r="BK148"/>
  <c r="J163"/>
  <c r="BK263"/>
  <c i="2" r="J98"/>
  <c i="3" r="BK123"/>
  <c r="BK270"/>
  <c r="BK171"/>
  <c r="J143"/>
  <c i="4" r="J285"/>
  <c r="BK107"/>
  <c i="5" r="J474"/>
  <c r="BK360"/>
  <c r="J543"/>
  <c r="BK459"/>
  <c r="J238"/>
  <c i="7" r="J442"/>
  <c r="BK311"/>
  <c r="BK124"/>
  <c i="9" r="J366"/>
  <c r="BK579"/>
  <c r="BK105"/>
  <c r="J517"/>
  <c r="BK382"/>
  <c r="J349"/>
  <c r="BK227"/>
  <c i="11" r="BK321"/>
  <c r="BK290"/>
  <c r="J377"/>
  <c i="12" r="BK105"/>
  <c r="BK253"/>
  <c r="J182"/>
  <c i="3" r="BK273"/>
  <c r="BK381"/>
  <c r="BK384"/>
  <c i="4" r="J228"/>
  <c r="BK154"/>
  <c r="BK218"/>
  <c i="5" r="J527"/>
  <c r="J397"/>
  <c r="BK213"/>
  <c r="BK103"/>
  <c i="7" r="J173"/>
  <c i="8" r="BK212"/>
  <c i="9" r="J574"/>
  <c r="BK559"/>
  <c r="J371"/>
  <c r="BK505"/>
  <c r="J285"/>
  <c i="10" r="BK140"/>
  <c i="11" r="BK394"/>
  <c i="12" r="J175"/>
  <c r="BK279"/>
  <c i="2" r="J93"/>
  <c i="3" r="BK316"/>
  <c r="BK253"/>
  <c r="J263"/>
  <c r="J360"/>
  <c i="4" r="BK270"/>
  <c r="J171"/>
  <c r="J113"/>
  <c r="J238"/>
  <c i="5" r="BK106"/>
  <c r="J350"/>
  <c r="BK512"/>
  <c r="BK471"/>
  <c r="J423"/>
  <c r="J305"/>
  <c r="J160"/>
  <c i="7" r="J307"/>
  <c r="BK444"/>
  <c r="J339"/>
  <c r="BK112"/>
  <c i="8" r="J204"/>
  <c i="9" r="J588"/>
  <c r="BK656"/>
  <c i="11" r="J257"/>
  <c i="12" r="BK117"/>
  <c r="J282"/>
  <c i="3" r="J339"/>
  <c r="J157"/>
  <c i="4" r="BK240"/>
  <c r="J261"/>
  <c r="BK234"/>
  <c i="5" r="BK464"/>
  <c r="BK277"/>
  <c r="J355"/>
  <c r="J185"/>
  <c r="J263"/>
  <c i="6" r="J140"/>
  <c i="7" r="J239"/>
  <c r="BK545"/>
  <c r="BK352"/>
  <c r="J178"/>
  <c r="BK529"/>
  <c r="J415"/>
  <c r="BK237"/>
  <c r="BK198"/>
  <c i="8" r="J191"/>
  <c i="9" r="J651"/>
  <c r="J405"/>
  <c r="BK206"/>
  <c r="BK539"/>
  <c r="J288"/>
  <c r="BK478"/>
  <c i="11" r="BK193"/>
  <c r="BK381"/>
  <c i="12" r="J158"/>
  <c r="BK91"/>
  <c r="BK111"/>
  <c i="2" l="1" r="P85"/>
  <c r="P84"/>
  <c r="P83"/>
  <c i="1" r="AU55"/>
  <c i="3" r="T96"/>
  <c r="R194"/>
  <c r="R205"/>
  <c r="T232"/>
  <c r="R380"/>
  <c i="11" r="P90"/>
  <c r="BK204"/>
  <c r="J204"/>
  <c r="J63"/>
  <c r="T204"/>
  <c r="P343"/>
  <c i="2" r="T85"/>
  <c r="T84"/>
  <c r="T83"/>
  <c i="3" r="BK96"/>
  <c r="J96"/>
  <c r="J65"/>
  <c r="BK205"/>
  <c r="J205"/>
  <c r="J67"/>
  <c r="P232"/>
  <c r="P374"/>
  <c i="4" r="BK96"/>
  <c r="J96"/>
  <c r="J65"/>
  <c r="P167"/>
  <c r="T217"/>
  <c r="T268"/>
  <c i="5" r="BK95"/>
  <c r="R95"/>
  <c r="P188"/>
  <c r="BK212"/>
  <c r="J212"/>
  <c r="J67"/>
  <c i="6" r="BK93"/>
  <c r="R121"/>
  <c i="7" r="P100"/>
  <c r="BK329"/>
  <c r="J329"/>
  <c r="J69"/>
  <c r="P512"/>
  <c i="8" r="T160"/>
  <c i="9" r="R306"/>
  <c r="T578"/>
  <c i="10" r="P93"/>
  <c r="T121"/>
  <c i="11" r="P247"/>
  <c r="T380"/>
  <c i="12" r="BK90"/>
  <c r="J90"/>
  <c r="J61"/>
  <c r="T174"/>
  <c r="P186"/>
  <c r="BK252"/>
  <c r="J252"/>
  <c r="J66"/>
  <c i="3" r="R251"/>
  <c r="BK374"/>
  <c r="J374"/>
  <c r="J70"/>
  <c r="T374"/>
  <c i="4" r="P96"/>
  <c r="R167"/>
  <c r="P217"/>
  <c r="R274"/>
  <c i="5" r="T228"/>
  <c r="R531"/>
  <c i="6" r="P121"/>
  <c i="7" r="P329"/>
  <c r="R512"/>
  <c r="P548"/>
  <c r="P547"/>
  <c i="8" r="R160"/>
  <c i="9" r="BK306"/>
  <c r="R601"/>
  <c i="10" r="P106"/>
  <c r="BK121"/>
  <c r="J121"/>
  <c r="J68"/>
  <c i="11" r="R247"/>
  <c r="P380"/>
  <c i="12" r="R174"/>
  <c r="BK186"/>
  <c r="J186"/>
  <c r="J64"/>
  <c r="R208"/>
  <c i="3" r="T251"/>
  <c r="R374"/>
  <c i="4" r="R96"/>
  <c r="T167"/>
  <c r="R217"/>
  <c r="P268"/>
  <c i="5" r="P228"/>
  <c r="BK531"/>
  <c r="J531"/>
  <c r="J69"/>
  <c r="R537"/>
  <c i="6" r="R93"/>
  <c r="P106"/>
  <c r="BK121"/>
  <c r="J121"/>
  <c r="J68"/>
  <c i="7" r="R100"/>
  <c r="R248"/>
  <c r="R265"/>
  <c r="R306"/>
  <c r="P496"/>
  <c r="BK548"/>
  <c r="J548"/>
  <c r="J74"/>
  <c i="8" r="P160"/>
  <c r="T203"/>
  <c i="9" r="P98"/>
  <c r="BK246"/>
  <c r="J246"/>
  <c r="J66"/>
  <c r="T246"/>
  <c r="R257"/>
  <c r="T279"/>
  <c r="BK601"/>
  <c r="J601"/>
  <c r="J71"/>
  <c r="R647"/>
  <c r="R646"/>
  <c i="10" r="BK93"/>
  <c r="J93"/>
  <c r="J65"/>
  <c r="P121"/>
  <c i="11" r="T90"/>
  <c r="P204"/>
  <c r="T343"/>
  <c i="12" r="T90"/>
  <c r="T252"/>
  <c i="2" r="BK85"/>
  <c i="3" r="P96"/>
  <c r="BK194"/>
  <c r="J194"/>
  <c r="J66"/>
  <c r="T194"/>
  <c r="T205"/>
  <c r="R232"/>
  <c r="BK380"/>
  <c r="J380"/>
  <c r="J71"/>
  <c i="4" r="BK173"/>
  <c r="J173"/>
  <c r="J67"/>
  <c r="BK217"/>
  <c r="J217"/>
  <c r="J69"/>
  <c r="BK274"/>
  <c r="J274"/>
  <c r="J71"/>
  <c i="5" r="T95"/>
  <c r="R188"/>
  <c r="P212"/>
  <c r="T212"/>
  <c r="BK537"/>
  <c r="J537"/>
  <c r="J70"/>
  <c i="6" r="BK106"/>
  <c r="J106"/>
  <c r="J66"/>
  <c r="P114"/>
  <c i="7" r="BK100"/>
  <c r="J100"/>
  <c r="J65"/>
  <c r="R329"/>
  <c r="R496"/>
  <c i="8" r="P93"/>
  <c i="9" r="P306"/>
  <c r="P601"/>
  <c r="P647"/>
  <c r="P646"/>
  <c i="10" r="R93"/>
  <c r="BK114"/>
  <c r="J114"/>
  <c r="J67"/>
  <c r="T114"/>
  <c i="12" r="BK174"/>
  <c r="J174"/>
  <c r="J62"/>
  <c r="BK267"/>
  <c r="J267"/>
  <c r="J67"/>
  <c i="3" r="P251"/>
  <c r="T380"/>
  <c i="4" r="BK167"/>
  <c r="J167"/>
  <c r="J66"/>
  <c r="R173"/>
  <c r="R207"/>
  <c r="T274"/>
  <c i="5" r="R228"/>
  <c r="P531"/>
  <c r="T531"/>
  <c i="6" r="T93"/>
  <c r="T106"/>
  <c r="BK114"/>
  <c r="J114"/>
  <c r="J67"/>
  <c r="T121"/>
  <c i="7" r="BK248"/>
  <c r="J248"/>
  <c r="J66"/>
  <c r="T248"/>
  <c r="T265"/>
  <c r="P306"/>
  <c r="BK512"/>
  <c r="J512"/>
  <c r="J71"/>
  <c i="8" r="BK93"/>
  <c r="J93"/>
  <c r="J65"/>
  <c r="BK160"/>
  <c r="J160"/>
  <c r="J67"/>
  <c r="BK203"/>
  <c r="J203"/>
  <c r="J68"/>
  <c i="9" r="R98"/>
  <c r="P246"/>
  <c r="BK257"/>
  <c r="J257"/>
  <c r="J67"/>
  <c r="T257"/>
  <c r="R279"/>
  <c r="T601"/>
  <c i="10" r="R106"/>
  <c r="R114"/>
  <c i="11" r="BK90"/>
  <c r="R204"/>
  <c r="BK343"/>
  <c r="J343"/>
  <c r="J66"/>
  <c r="R380"/>
  <c i="12" r="R90"/>
  <c r="R186"/>
  <c r="T208"/>
  <c r="P267"/>
  <c i="3" r="R96"/>
  <c r="P194"/>
  <c r="P205"/>
  <c r="BK232"/>
  <c r="J232"/>
  <c r="J68"/>
  <c i="4" r="P173"/>
  <c r="BK207"/>
  <c r="J207"/>
  <c r="J68"/>
  <c r="T207"/>
  <c r="P274"/>
  <c i="5" r="BK228"/>
  <c r="J228"/>
  <c r="J68"/>
  <c r="P537"/>
  <c i="6" r="P93"/>
  <c r="P92"/>
  <c r="P91"/>
  <c i="1" r="AU60"/>
  <c i="6" r="T114"/>
  <c i="7" r="T329"/>
  <c r="T512"/>
  <c r="T548"/>
  <c r="T547"/>
  <c i="8" r="T93"/>
  <c r="T92"/>
  <c r="T91"/>
  <c r="P203"/>
  <c i="9" r="T306"/>
  <c r="R578"/>
  <c r="BK647"/>
  <c r="BK646"/>
  <c r="J646"/>
  <c r="J73"/>
  <c i="10" r="BK106"/>
  <c r="J106"/>
  <c r="J66"/>
  <c r="P114"/>
  <c i="11" r="T247"/>
  <c r="BK380"/>
  <c r="J380"/>
  <c r="J67"/>
  <c i="12" r="BK208"/>
  <c r="J208"/>
  <c r="J65"/>
  <c r="R252"/>
  <c r="R267"/>
  <c i="2" r="R85"/>
  <c r="R84"/>
  <c r="R83"/>
  <c i="3" r="BK251"/>
  <c r="J251"/>
  <c r="J69"/>
  <c r="P380"/>
  <c i="4" r="T96"/>
  <c r="T95"/>
  <c r="T94"/>
  <c r="T173"/>
  <c r="P207"/>
  <c r="BK268"/>
  <c r="J268"/>
  <c r="J70"/>
  <c r="R268"/>
  <c i="5" r="P95"/>
  <c r="P94"/>
  <c r="P93"/>
  <c i="1" r="AU59"/>
  <c i="5" r="BK188"/>
  <c r="J188"/>
  <c r="J66"/>
  <c r="T188"/>
  <c r="R212"/>
  <c r="T537"/>
  <c i="6" r="R106"/>
  <c r="R114"/>
  <c i="7" r="T100"/>
  <c r="T99"/>
  <c r="T98"/>
  <c r="P248"/>
  <c r="BK265"/>
  <c r="J265"/>
  <c r="J67"/>
  <c r="P265"/>
  <c r="BK306"/>
  <c r="J306"/>
  <c r="J68"/>
  <c r="T306"/>
  <c r="BK496"/>
  <c r="J496"/>
  <c r="J70"/>
  <c r="T496"/>
  <c r="R548"/>
  <c r="R547"/>
  <c i="8" r="R93"/>
  <c r="R92"/>
  <c r="R91"/>
  <c r="R203"/>
  <c i="9" r="BK98"/>
  <c r="J98"/>
  <c r="J65"/>
  <c r="T98"/>
  <c r="T97"/>
  <c r="T96"/>
  <c r="R246"/>
  <c r="P257"/>
  <c r="BK279"/>
  <c r="J279"/>
  <c r="J68"/>
  <c r="P279"/>
  <c r="BK578"/>
  <c r="J578"/>
  <c r="J70"/>
  <c r="P578"/>
  <c r="T647"/>
  <c r="T646"/>
  <c i="10" r="T93"/>
  <c r="T106"/>
  <c r="R121"/>
  <c i="11" r="R90"/>
  <c r="R89"/>
  <c r="R88"/>
  <c r="BK247"/>
  <c r="J247"/>
  <c r="J65"/>
  <c r="R343"/>
  <c i="12" r="P90"/>
  <c r="P174"/>
  <c r="T186"/>
  <c r="P208"/>
  <c r="P252"/>
  <c r="T267"/>
  <c i="8" r="BK211"/>
  <c r="J211"/>
  <c r="J69"/>
  <c i="2" r="BK104"/>
  <c r="J104"/>
  <c r="J62"/>
  <c r="BK107"/>
  <c r="J107"/>
  <c r="J63"/>
  <c i="3" r="BK407"/>
  <c r="J407"/>
  <c r="J72"/>
  <c i="4" r="BK289"/>
  <c r="J289"/>
  <c r="J72"/>
  <c i="6" r="BK139"/>
  <c r="J139"/>
  <c r="J69"/>
  <c i="11" r="BK243"/>
  <c r="J243"/>
  <c r="J64"/>
  <c i="12" r="BK181"/>
  <c r="J181"/>
  <c r="J63"/>
  <c i="7" r="BK562"/>
  <c r="J562"/>
  <c r="J76"/>
  <c i="5" r="BK555"/>
  <c r="J555"/>
  <c r="J71"/>
  <c i="11" r="BK199"/>
  <c r="J199"/>
  <c r="J62"/>
  <c i="8" r="BK153"/>
  <c r="J153"/>
  <c r="J66"/>
  <c i="10" r="BK139"/>
  <c r="J139"/>
  <c r="J69"/>
  <c i="7" r="BK544"/>
  <c r="J544"/>
  <c r="J72"/>
  <c i="9" r="BK643"/>
  <c r="J643"/>
  <c r="J72"/>
  <c i="11" r="BK402"/>
  <c r="J402"/>
  <c r="J68"/>
  <c i="12" r="BK295"/>
  <c r="J295"/>
  <c r="J68"/>
  <c r="J82"/>
  <c r="BE145"/>
  <c r="BE155"/>
  <c r="BE193"/>
  <c r="BE234"/>
  <c r="BE253"/>
  <c r="BE209"/>
  <c r="BE296"/>
  <c r="E78"/>
  <c r="BE105"/>
  <c r="BE114"/>
  <c r="BE133"/>
  <c r="BE214"/>
  <c r="BE221"/>
  <c r="BE224"/>
  <c r="BE239"/>
  <c r="BE244"/>
  <c r="BE289"/>
  <c r="BE91"/>
  <c r="BE96"/>
  <c r="BE148"/>
  <c r="BE158"/>
  <c r="BE172"/>
  <c r="BE175"/>
  <c r="BE249"/>
  <c r="BE279"/>
  <c r="BE292"/>
  <c i="11" r="J90"/>
  <c r="J61"/>
  <c i="12" r="BE101"/>
  <c r="BE122"/>
  <c r="BE127"/>
  <c r="BE152"/>
  <c r="BE166"/>
  <c r="BE169"/>
  <c r="BE178"/>
  <c r="BE182"/>
  <c r="BE187"/>
  <c r="BE190"/>
  <c r="BE202"/>
  <c r="BE217"/>
  <c r="BE229"/>
  <c r="BE258"/>
  <c r="BE263"/>
  <c r="BE268"/>
  <c r="BE273"/>
  <c r="BE286"/>
  <c r="F55"/>
  <c r="BE136"/>
  <c r="BE196"/>
  <c r="BE199"/>
  <c r="BE205"/>
  <c r="BE282"/>
  <c r="BE108"/>
  <c r="BE111"/>
  <c r="BE117"/>
  <c r="BE130"/>
  <c r="BE139"/>
  <c r="BE142"/>
  <c r="BE163"/>
  <c i="11" r="F85"/>
  <c r="BE119"/>
  <c r="BE176"/>
  <c r="BE267"/>
  <c r="BE288"/>
  <c r="BE334"/>
  <c r="BE367"/>
  <c r="BE370"/>
  <c r="BE377"/>
  <c r="BE381"/>
  <c r="BE387"/>
  <c r="BE394"/>
  <c r="BE399"/>
  <c r="BE403"/>
  <c r="BE137"/>
  <c r="BE224"/>
  <c r="BE240"/>
  <c r="BE244"/>
  <c r="BE333"/>
  <c r="BE344"/>
  <c i="10" r="BK92"/>
  <c r="J92"/>
  <c r="J64"/>
  <c i="11" r="BE103"/>
  <c r="BE111"/>
  <c r="BE179"/>
  <c r="BE182"/>
  <c r="BE248"/>
  <c r="BE205"/>
  <c r="BE257"/>
  <c r="BE279"/>
  <c r="BE301"/>
  <c r="BE312"/>
  <c r="E78"/>
  <c r="BE127"/>
  <c r="BE269"/>
  <c r="BE332"/>
  <c r="BE91"/>
  <c r="BE140"/>
  <c r="BE152"/>
  <c r="BE158"/>
  <c r="BE187"/>
  <c r="BE193"/>
  <c r="BE197"/>
  <c r="BE290"/>
  <c r="BE310"/>
  <c r="BE323"/>
  <c r="J52"/>
  <c r="BE259"/>
  <c r="BE351"/>
  <c r="BE94"/>
  <c r="BE134"/>
  <c r="BE155"/>
  <c r="BE167"/>
  <c r="BE170"/>
  <c r="BE173"/>
  <c r="BE200"/>
  <c r="BE208"/>
  <c r="BE216"/>
  <c r="BE232"/>
  <c r="BE277"/>
  <c r="BE278"/>
  <c r="BE299"/>
  <c r="BE321"/>
  <c r="BE359"/>
  <c i="10" r="F59"/>
  <c i="9" r="J647"/>
  <c r="J74"/>
  <c i="10" r="BE102"/>
  <c i="9" r="J306"/>
  <c r="J69"/>
  <c i="10" r="J56"/>
  <c r="BE107"/>
  <c r="E79"/>
  <c r="BE110"/>
  <c r="BE136"/>
  <c r="BE99"/>
  <c r="BE127"/>
  <c r="BE133"/>
  <c r="BE94"/>
  <c r="BE115"/>
  <c r="BE118"/>
  <c r="BE122"/>
  <c r="BE140"/>
  <c i="9" r="J90"/>
  <c r="BE135"/>
  <c r="BE176"/>
  <c r="BE253"/>
  <c r="BE255"/>
  <c r="BE579"/>
  <c i="8" r="BK92"/>
  <c r="J92"/>
  <c r="J64"/>
  <c i="9" r="E84"/>
  <c r="BE111"/>
  <c r="BE114"/>
  <c r="BE120"/>
  <c r="BE123"/>
  <c r="BE288"/>
  <c r="BE303"/>
  <c r="BE307"/>
  <c r="BE323"/>
  <c r="BE326"/>
  <c r="BE358"/>
  <c r="BE368"/>
  <c r="BE371"/>
  <c r="BE378"/>
  <c r="BE395"/>
  <c r="BE419"/>
  <c r="BE428"/>
  <c r="BE432"/>
  <c r="BE459"/>
  <c r="BE461"/>
  <c r="BE476"/>
  <c r="BE494"/>
  <c r="BE503"/>
  <c r="BE512"/>
  <c r="BE179"/>
  <c r="BE182"/>
  <c r="BE209"/>
  <c r="BE220"/>
  <c r="BE250"/>
  <c r="BE297"/>
  <c r="BE335"/>
  <c r="BE392"/>
  <c r="BE413"/>
  <c r="BE415"/>
  <c r="BE497"/>
  <c r="BE140"/>
  <c r="BE200"/>
  <c r="BE235"/>
  <c r="BE258"/>
  <c r="BE280"/>
  <c r="BE285"/>
  <c r="BE314"/>
  <c r="BE364"/>
  <c r="BE500"/>
  <c r="BE548"/>
  <c r="BE102"/>
  <c r="BE117"/>
  <c r="BE127"/>
  <c r="BE130"/>
  <c r="BE145"/>
  <c r="BE185"/>
  <c r="BE237"/>
  <c r="BE240"/>
  <c r="BE243"/>
  <c r="BE340"/>
  <c r="BE344"/>
  <c r="BE354"/>
  <c r="BE366"/>
  <c r="BE389"/>
  <c r="BE441"/>
  <c r="BE465"/>
  <c r="BE472"/>
  <c r="BE486"/>
  <c r="BE507"/>
  <c r="BE520"/>
  <c r="BE530"/>
  <c r="BE556"/>
  <c r="BE565"/>
  <c r="BE215"/>
  <c r="BE272"/>
  <c r="BE437"/>
  <c r="BE467"/>
  <c r="BE491"/>
  <c r="BE559"/>
  <c r="BE574"/>
  <c r="BE594"/>
  <c r="BE609"/>
  <c r="BE618"/>
  <c r="BE628"/>
  <c r="BE150"/>
  <c r="BE197"/>
  <c r="BE203"/>
  <c r="BE206"/>
  <c r="BE227"/>
  <c r="BE247"/>
  <c r="BE265"/>
  <c r="BE291"/>
  <c r="BE294"/>
  <c r="BE300"/>
  <c r="BE328"/>
  <c r="BE333"/>
  <c r="BE382"/>
  <c r="BE386"/>
  <c r="BE405"/>
  <c r="BE407"/>
  <c r="BE409"/>
  <c r="BE411"/>
  <c r="BE417"/>
  <c r="BE424"/>
  <c r="BE445"/>
  <c r="BE450"/>
  <c r="BE455"/>
  <c r="BE482"/>
  <c r="BE525"/>
  <c r="BE552"/>
  <c r="BE576"/>
  <c r="BE588"/>
  <c r="BE602"/>
  <c r="BE605"/>
  <c r="BE625"/>
  <c r="BE632"/>
  <c r="BE635"/>
  <c r="BE640"/>
  <c r="BE644"/>
  <c r="BE648"/>
  <c r="BE651"/>
  <c r="BE653"/>
  <c r="BE656"/>
  <c r="BE658"/>
  <c r="F59"/>
  <c r="BE99"/>
  <c r="BE105"/>
  <c r="BE153"/>
  <c r="BE156"/>
  <c r="BE173"/>
  <c r="BE191"/>
  <c r="BE316"/>
  <c r="BE321"/>
  <c r="BE349"/>
  <c r="BE361"/>
  <c r="BE478"/>
  <c r="BE489"/>
  <c r="BE505"/>
  <c r="BE517"/>
  <c r="BE535"/>
  <c r="BE539"/>
  <c r="BE543"/>
  <c r="BE569"/>
  <c r="BE582"/>
  <c r="BE585"/>
  <c r="BE591"/>
  <c r="BE597"/>
  <c r="BE612"/>
  <c i="8" r="BE124"/>
  <c r="BE130"/>
  <c r="BE135"/>
  <c r="BE145"/>
  <c r="BE179"/>
  <c r="BE191"/>
  <c r="BE209"/>
  <c r="BE212"/>
  <c r="F59"/>
  <c r="BE97"/>
  <c r="BE127"/>
  <c r="BE151"/>
  <c r="BE94"/>
  <c r="BE173"/>
  <c i="7" r="BK99"/>
  <c r="J99"/>
  <c r="J64"/>
  <c r="BK561"/>
  <c r="J561"/>
  <c r="J75"/>
  <c i="8" r="J56"/>
  <c r="BE100"/>
  <c r="BE115"/>
  <c r="BE121"/>
  <c r="BE161"/>
  <c r="BE182"/>
  <c r="BE204"/>
  <c r="BE206"/>
  <c r="E79"/>
  <c r="BE109"/>
  <c r="BE154"/>
  <c r="BE165"/>
  <c r="BE185"/>
  <c r="BE188"/>
  <c r="BE199"/>
  <c r="BE106"/>
  <c r="BE112"/>
  <c r="BE118"/>
  <c r="BE169"/>
  <c r="BE176"/>
  <c r="BE201"/>
  <c r="BE197"/>
  <c i="7" r="BK547"/>
  <c r="J547"/>
  <c r="J73"/>
  <c r="F59"/>
  <c r="BE101"/>
  <c r="BE121"/>
  <c r="BE134"/>
  <c r="BE148"/>
  <c r="BE170"/>
  <c r="BE173"/>
  <c r="BE183"/>
  <c i="6" r="J93"/>
  <c r="J65"/>
  <c i="7" r="J56"/>
  <c r="BE112"/>
  <c r="BE155"/>
  <c r="BE176"/>
  <c r="BE189"/>
  <c r="BE195"/>
  <c r="BE213"/>
  <c r="BE239"/>
  <c r="BE242"/>
  <c r="BE255"/>
  <c r="BE257"/>
  <c r="BE278"/>
  <c r="BE291"/>
  <c r="BE311"/>
  <c r="BE317"/>
  <c r="BE342"/>
  <c r="BE366"/>
  <c r="BE376"/>
  <c r="BE387"/>
  <c r="BE394"/>
  <c r="BE401"/>
  <c r="BE409"/>
  <c r="BE437"/>
  <c r="BE449"/>
  <c r="BE472"/>
  <c r="BE483"/>
  <c r="BE489"/>
  <c r="BE500"/>
  <c r="E86"/>
  <c r="BE118"/>
  <c r="BE164"/>
  <c r="BE181"/>
  <c r="BE192"/>
  <c r="BE198"/>
  <c r="BE224"/>
  <c r="BE245"/>
  <c r="BE252"/>
  <c r="BE285"/>
  <c r="BE314"/>
  <c r="BE336"/>
  <c r="BE262"/>
  <c r="BE266"/>
  <c r="BE271"/>
  <c r="BE283"/>
  <c r="BE297"/>
  <c r="BE302"/>
  <c r="BE320"/>
  <c r="BE326"/>
  <c r="BE330"/>
  <c r="BE339"/>
  <c r="BE369"/>
  <c r="BE381"/>
  <c r="BE415"/>
  <c r="BE425"/>
  <c r="BE442"/>
  <c r="BE444"/>
  <c r="BE447"/>
  <c r="BE456"/>
  <c r="BE462"/>
  <c r="BE207"/>
  <c r="BE323"/>
  <c r="BE352"/>
  <c r="BE356"/>
  <c r="BE361"/>
  <c r="BE364"/>
  <c r="BE371"/>
  <c r="BE374"/>
  <c r="BE431"/>
  <c r="BE115"/>
  <c r="BE307"/>
  <c r="BE349"/>
  <c r="BE467"/>
  <c r="BE477"/>
  <c r="BE497"/>
  <c r="BE503"/>
  <c r="BE509"/>
  <c r="BE513"/>
  <c r="BE526"/>
  <c r="BE545"/>
  <c r="BE559"/>
  <c r="BE104"/>
  <c r="BE109"/>
  <c r="BE124"/>
  <c r="BE127"/>
  <c r="BE141"/>
  <c r="BE151"/>
  <c r="BE186"/>
  <c r="BE237"/>
  <c r="BE249"/>
  <c r="BE259"/>
  <c r="BE333"/>
  <c r="BE345"/>
  <c r="BE359"/>
  <c r="BE407"/>
  <c r="BE421"/>
  <c r="BE439"/>
  <c r="BE492"/>
  <c r="BE494"/>
  <c r="BE533"/>
  <c r="BE536"/>
  <c r="BE554"/>
  <c r="BE167"/>
  <c r="BE178"/>
  <c r="BE201"/>
  <c r="BE204"/>
  <c r="BE229"/>
  <c r="BE480"/>
  <c r="BE486"/>
  <c r="BE506"/>
  <c r="BE519"/>
  <c r="BE529"/>
  <c r="BE541"/>
  <c r="BE549"/>
  <c r="BE556"/>
  <c r="BE563"/>
  <c i="6" r="E50"/>
  <c r="J56"/>
  <c r="F88"/>
  <c r="BE99"/>
  <c r="BE102"/>
  <c r="BE110"/>
  <c r="BE118"/>
  <c r="BE122"/>
  <c r="BE127"/>
  <c r="BE133"/>
  <c r="BE140"/>
  <c i="5" r="J95"/>
  <c r="J65"/>
  <c i="6" r="BE94"/>
  <c r="BE115"/>
  <c r="BE107"/>
  <c r="BE136"/>
  <c i="5" r="BE128"/>
  <c r="BE131"/>
  <c r="BE160"/>
  <c r="BE163"/>
  <c r="BE202"/>
  <c r="BE213"/>
  <c r="BE231"/>
  <c r="BE273"/>
  <c r="BE275"/>
  <c r="BE277"/>
  <c r="BE279"/>
  <c r="BE308"/>
  <c r="BE329"/>
  <c r="BE340"/>
  <c r="BE403"/>
  <c r="BE424"/>
  <c r="J87"/>
  <c r="BE106"/>
  <c r="BE109"/>
  <c r="BE112"/>
  <c r="BE139"/>
  <c r="BE142"/>
  <c r="BE189"/>
  <c r="BE207"/>
  <c r="BE219"/>
  <c r="BE229"/>
  <c r="BE238"/>
  <c r="BE242"/>
  <c r="BE268"/>
  <c r="BE270"/>
  <c r="BE292"/>
  <c r="BE338"/>
  <c r="BE350"/>
  <c r="BE380"/>
  <c r="BE394"/>
  <c r="BE397"/>
  <c r="BE406"/>
  <c r="BE459"/>
  <c r="BE512"/>
  <c r="BE103"/>
  <c r="BE114"/>
  <c r="BE152"/>
  <c r="BE170"/>
  <c r="BE197"/>
  <c r="BE222"/>
  <c r="BE240"/>
  <c r="BE247"/>
  <c r="BE266"/>
  <c r="BE300"/>
  <c r="BE326"/>
  <c r="BE332"/>
  <c r="BE355"/>
  <c r="BE368"/>
  <c r="BE399"/>
  <c r="BE440"/>
  <c r="BE474"/>
  <c r="BE480"/>
  <c r="BE505"/>
  <c r="BE522"/>
  <c r="BE529"/>
  <c r="BE297"/>
  <c r="BE345"/>
  <c r="BE360"/>
  <c r="BE366"/>
  <c r="BE387"/>
  <c r="BE413"/>
  <c r="BE420"/>
  <c r="BE423"/>
  <c r="BE443"/>
  <c r="BE461"/>
  <c r="BE477"/>
  <c r="BE527"/>
  <c r="BE556"/>
  <c i="4" r="BK95"/>
  <c r="BK94"/>
  <c r="J94"/>
  <c r="J63"/>
  <c i="5" r="E50"/>
  <c r="BE99"/>
  <c r="BE145"/>
  <c r="BE157"/>
  <c r="BE173"/>
  <c r="BE183"/>
  <c r="BE225"/>
  <c r="BE245"/>
  <c r="BE251"/>
  <c r="BE261"/>
  <c r="BE371"/>
  <c r="BE431"/>
  <c r="BE464"/>
  <c r="BE491"/>
  <c r="BE538"/>
  <c r="F59"/>
  <c r="BE154"/>
  <c r="BE166"/>
  <c r="BE216"/>
  <c r="BE249"/>
  <c r="BE256"/>
  <c r="BE263"/>
  <c r="BE285"/>
  <c r="BE320"/>
  <c r="BE335"/>
  <c r="BE437"/>
  <c r="BE448"/>
  <c r="BE452"/>
  <c r="BE456"/>
  <c r="BE499"/>
  <c r="BE511"/>
  <c r="BE517"/>
  <c r="BE535"/>
  <c r="BE549"/>
  <c r="BE552"/>
  <c r="BE96"/>
  <c r="BE121"/>
  <c r="BE176"/>
  <c r="BE185"/>
  <c r="BE287"/>
  <c r="BE294"/>
  <c r="BE303"/>
  <c r="BE305"/>
  <c r="BE314"/>
  <c r="BE362"/>
  <c r="BE364"/>
  <c r="BE373"/>
  <c r="BE471"/>
  <c r="BE485"/>
  <c r="BE497"/>
  <c r="BE532"/>
  <c r="BE543"/>
  <c i="4" r="E82"/>
  <c r="BE107"/>
  <c r="BE141"/>
  <c r="BE168"/>
  <c r="BE179"/>
  <c r="BE208"/>
  <c r="BE218"/>
  <c r="BE221"/>
  <c r="BE232"/>
  <c r="BE244"/>
  <c r="BE264"/>
  <c r="BE185"/>
  <c r="BE194"/>
  <c r="BE219"/>
  <c r="BE257"/>
  <c r="BE258"/>
  <c r="BE263"/>
  <c r="BE285"/>
  <c r="F59"/>
  <c r="BE103"/>
  <c r="BE128"/>
  <c r="BE182"/>
  <c r="BE191"/>
  <c r="BE202"/>
  <c r="BE211"/>
  <c r="BE224"/>
  <c r="BE228"/>
  <c r="BE251"/>
  <c r="BE267"/>
  <c r="BE275"/>
  <c i="3" r="BK95"/>
  <c r="J95"/>
  <c r="J64"/>
  <c i="4" r="J56"/>
  <c r="BE110"/>
  <c r="BE138"/>
  <c r="BE162"/>
  <c r="BE214"/>
  <c r="BE226"/>
  <c r="BE236"/>
  <c r="BE269"/>
  <c r="BE278"/>
  <c r="BE282"/>
  <c r="BE116"/>
  <c r="BE133"/>
  <c r="BE144"/>
  <c r="BE151"/>
  <c r="BE157"/>
  <c r="BE174"/>
  <c r="BE188"/>
  <c r="BE230"/>
  <c r="BE240"/>
  <c r="BE100"/>
  <c r="BE105"/>
  <c r="BE234"/>
  <c r="BE238"/>
  <c r="BE246"/>
  <c r="BE261"/>
  <c r="BE270"/>
  <c r="BE290"/>
  <c r="BE97"/>
  <c r="BE122"/>
  <c r="BE125"/>
  <c r="BE287"/>
  <c r="BE113"/>
  <c r="BE135"/>
  <c r="BE147"/>
  <c r="BE154"/>
  <c r="BE164"/>
  <c r="BE171"/>
  <c r="BE197"/>
  <c r="BE243"/>
  <c r="BE248"/>
  <c r="BE253"/>
  <c r="BE256"/>
  <c r="BE271"/>
  <c i="3" r="F59"/>
  <c r="BE97"/>
  <c r="BE115"/>
  <c r="BE123"/>
  <c r="BE134"/>
  <c r="BE217"/>
  <c r="BE218"/>
  <c r="BE223"/>
  <c r="BE252"/>
  <c r="BE253"/>
  <c r="BE270"/>
  <c r="BE273"/>
  <c r="BE303"/>
  <c r="BE339"/>
  <c r="BE408"/>
  <c r="BE159"/>
  <c r="BE175"/>
  <c r="BE195"/>
  <c r="BE323"/>
  <c r="BE327"/>
  <c r="BE349"/>
  <c r="BE360"/>
  <c r="BE363"/>
  <c r="BE388"/>
  <c r="BE401"/>
  <c r="J88"/>
  <c r="BE100"/>
  <c r="BE110"/>
  <c r="BE181"/>
  <c r="BE203"/>
  <c r="BE216"/>
  <c r="BE287"/>
  <c r="BE308"/>
  <c r="BE341"/>
  <c r="BE149"/>
  <c r="BE165"/>
  <c r="BE255"/>
  <c r="BE316"/>
  <c r="BE329"/>
  <c r="BE337"/>
  <c r="BE346"/>
  <c r="BE351"/>
  <c r="BE375"/>
  <c r="BE381"/>
  <c r="BE399"/>
  <c r="E50"/>
  <c r="BE104"/>
  <c r="BE113"/>
  <c r="BE143"/>
  <c r="BE146"/>
  <c r="BE178"/>
  <c r="BE189"/>
  <c r="BE214"/>
  <c r="BE229"/>
  <c r="BE233"/>
  <c r="BE239"/>
  <c r="BE263"/>
  <c r="BE326"/>
  <c r="BE358"/>
  <c r="BE365"/>
  <c r="BE378"/>
  <c i="2" r="J85"/>
  <c r="J61"/>
  <c i="3" r="BE157"/>
  <c r="BE162"/>
  <c r="BE171"/>
  <c r="BE191"/>
  <c r="BE220"/>
  <c r="BE222"/>
  <c r="BE242"/>
  <c r="BE245"/>
  <c r="BE279"/>
  <c r="BE368"/>
  <c r="BE371"/>
  <c r="BE404"/>
  <c r="BE107"/>
  <c r="BE226"/>
  <c r="BE131"/>
  <c r="BE168"/>
  <c r="BE206"/>
  <c r="BE219"/>
  <c r="BE236"/>
  <c r="BE248"/>
  <c r="BE268"/>
  <c r="BE295"/>
  <c r="BE344"/>
  <c r="BE373"/>
  <c r="BE384"/>
  <c r="BE393"/>
  <c i="2" r="J52"/>
  <c r="BE88"/>
  <c r="BE95"/>
  <c r="F55"/>
  <c r="E73"/>
  <c r="BE86"/>
  <c r="BE90"/>
  <c r="BE91"/>
  <c r="BE93"/>
  <c r="BE98"/>
  <c r="BE100"/>
  <c r="BE102"/>
  <c r="BE105"/>
  <c r="BE108"/>
  <c i="5" r="F36"/>
  <c i="1" r="BA59"/>
  <c i="7" r="F39"/>
  <c i="1" r="BD62"/>
  <c i="8" r="F39"/>
  <c i="1" r="BD63"/>
  <c i="2" r="J34"/>
  <c i="1" r="AW55"/>
  <c i="5" r="J36"/>
  <c i="1" r="AW59"/>
  <c i="12" r="F35"/>
  <c i="1" r="BB67"/>
  <c i="7" r="J36"/>
  <c i="1" r="AW62"/>
  <c i="6" r="F37"/>
  <c i="1" r="BB60"/>
  <c i="10" r="J36"/>
  <c i="1" r="AW65"/>
  <c i="4" r="F36"/>
  <c i="1" r="BA58"/>
  <c i="2" r="F35"/>
  <c i="1" r="BB55"/>
  <c i="5" r="F38"/>
  <c i="1" r="BC59"/>
  <c i="8" r="F38"/>
  <c i="1" r="BC63"/>
  <c i="5" r="F37"/>
  <c i="1" r="BB59"/>
  <c i="4" r="J36"/>
  <c i="1" r="AW58"/>
  <c i="11" r="F34"/>
  <c i="1" r="BA66"/>
  <c i="4" r="F39"/>
  <c i="1" r="BD58"/>
  <c i="8" r="F36"/>
  <c i="1" r="BA63"/>
  <c i="9" r="F37"/>
  <c i="1" r="BB64"/>
  <c i="10" r="F37"/>
  <c i="1" r="BB65"/>
  <c i="2" r="F37"/>
  <c i="1" r="BD55"/>
  <c i="7" r="F38"/>
  <c i="1" r="BC62"/>
  <c i="9" r="J36"/>
  <c i="1" r="AW64"/>
  <c i="9" r="F39"/>
  <c i="1" r="BD64"/>
  <c r="AS54"/>
  <c i="3" r="F37"/>
  <c i="1" r="BB57"/>
  <c i="6" r="F36"/>
  <c i="1" r="BA60"/>
  <c i="6" r="F38"/>
  <c i="1" r="BC60"/>
  <c i="7" r="F36"/>
  <c i="1" r="BA62"/>
  <c i="11" r="F37"/>
  <c i="1" r="BD66"/>
  <c i="4" r="F38"/>
  <c i="1" r="BC58"/>
  <c i="12" r="F36"/>
  <c i="1" r="BC67"/>
  <c i="2" r="F36"/>
  <c i="1" r="BC55"/>
  <c i="4" r="F37"/>
  <c i="1" r="BB58"/>
  <c i="12" r="F37"/>
  <c i="1" r="BD67"/>
  <c i="8" r="F37"/>
  <c i="1" r="BB63"/>
  <c i="6" r="F39"/>
  <c i="1" r="BD60"/>
  <c i="11" r="J34"/>
  <c i="1" r="AW66"/>
  <c i="3" r="J36"/>
  <c i="1" r="AW57"/>
  <c i="9" r="F38"/>
  <c i="1" r="BC64"/>
  <c i="8" r="J36"/>
  <c i="1" r="AW63"/>
  <c i="10" r="F38"/>
  <c i="1" r="BC65"/>
  <c i="10" r="F39"/>
  <c i="1" r="BD65"/>
  <c i="3" r="F38"/>
  <c i="1" r="BC57"/>
  <c i="3" r="F36"/>
  <c i="1" r="BA57"/>
  <c i="12" r="J34"/>
  <c i="1" r="AW67"/>
  <c i="3" r="F39"/>
  <c i="1" r="BD57"/>
  <c i="2" r="F34"/>
  <c i="1" r="BA55"/>
  <c i="7" r="F37"/>
  <c i="1" r="BB62"/>
  <c i="12" r="F34"/>
  <c i="1" r="BA67"/>
  <c i="5" r="F39"/>
  <c i="1" r="BD59"/>
  <c i="9" r="F36"/>
  <c i="1" r="BA64"/>
  <c i="6" r="J36"/>
  <c i="1" r="AW60"/>
  <c i="11" r="F35"/>
  <c i="1" r="BB66"/>
  <c i="10" r="F36"/>
  <c i="1" r="BA65"/>
  <c i="11" r="F36"/>
  <c i="1" r="BC66"/>
  <c i="10" l="1" r="T92"/>
  <c r="T91"/>
  <c i="12" r="R89"/>
  <c r="R88"/>
  <c i="6" r="T92"/>
  <c r="T91"/>
  <c i="3" r="P95"/>
  <c r="P94"/>
  <c i="1" r="AU57"/>
  <c i="7" r="R99"/>
  <c r="R98"/>
  <c i="5" r="BK94"/>
  <c r="J94"/>
  <c r="J64"/>
  <c i="11" r="BK89"/>
  <c r="BK88"/>
  <c r="J88"/>
  <c i="8" r="P92"/>
  <c r="P91"/>
  <c i="1" r="AU63"/>
  <c i="2" r="BK84"/>
  <c r="J84"/>
  <c r="J60"/>
  <c i="4" r="P95"/>
  <c r="P94"/>
  <c i="1" r="AU58"/>
  <c i="11" r="P89"/>
  <c r="P88"/>
  <c i="1" r="AU66"/>
  <c i="3" r="T95"/>
  <c r="T94"/>
  <c i="6" r="BK92"/>
  <c r="J92"/>
  <c r="J64"/>
  <c i="12" r="P89"/>
  <c r="P88"/>
  <c i="1" r="AU67"/>
  <c i="9" r="R97"/>
  <c r="R96"/>
  <c i="5" r="T94"/>
  <c r="T93"/>
  <c i="4" r="R95"/>
  <c r="R94"/>
  <c i="10" r="P92"/>
  <c r="P91"/>
  <c i="1" r="AU65"/>
  <c i="3" r="R95"/>
  <c r="R94"/>
  <c i="11" r="T89"/>
  <c r="T88"/>
  <c i="5" r="R94"/>
  <c r="R93"/>
  <c i="10" r="R92"/>
  <c r="R91"/>
  <c i="9" r="P97"/>
  <c r="P96"/>
  <c i="1" r="AU64"/>
  <c i="9" r="BK97"/>
  <c r="J97"/>
  <c r="J64"/>
  <c i="7" r="P99"/>
  <c r="P98"/>
  <c i="1" r="AU62"/>
  <c i="12" r="T89"/>
  <c r="T88"/>
  <c i="6" r="R92"/>
  <c r="R91"/>
  <c i="12" r="BK89"/>
  <c r="J89"/>
  <c r="J60"/>
  <c i="10" r="BK91"/>
  <c r="J91"/>
  <c r="J63"/>
  <c i="8" r="BK91"/>
  <c r="J91"/>
  <c r="J63"/>
  <c i="7" r="BK98"/>
  <c r="J98"/>
  <c i="4" r="J95"/>
  <c r="J64"/>
  <c i="3" r="BK94"/>
  <c r="J94"/>
  <c i="11" r="J30"/>
  <c i="1" r="AG66"/>
  <c i="7" r="F35"/>
  <c i="1" r="AZ62"/>
  <c i="6" r="J35"/>
  <c i="1" r="AV60"/>
  <c r="AT60"/>
  <c i="4" r="F35"/>
  <c i="1" r="AZ58"/>
  <c r="BC61"/>
  <c r="AY61"/>
  <c i="3" r="J32"/>
  <c i="1" r="AG57"/>
  <c i="12" r="J33"/>
  <c i="1" r="AV67"/>
  <c r="AT67"/>
  <c i="2" r="J33"/>
  <c i="1" r="AV55"/>
  <c r="AT55"/>
  <c i="6" r="F35"/>
  <c i="1" r="AZ60"/>
  <c r="BA56"/>
  <c r="AW56"/>
  <c i="4" r="J35"/>
  <c i="1" r="AV58"/>
  <c r="AT58"/>
  <c i="7" r="J32"/>
  <c i="1" r="AG62"/>
  <c i="9" r="F35"/>
  <c i="1" r="AZ64"/>
  <c i="4" r="J32"/>
  <c i="1" r="AG58"/>
  <c i="12" r="F33"/>
  <c i="1" r="AZ67"/>
  <c i="10" r="F35"/>
  <c i="1" r="AZ65"/>
  <c i="5" r="F35"/>
  <c i="1" r="AZ59"/>
  <c i="2" r="F33"/>
  <c i="1" r="AZ55"/>
  <c r="BA61"/>
  <c r="AW61"/>
  <c i="11" r="F33"/>
  <c i="1" r="AZ66"/>
  <c r="BC56"/>
  <c r="AY56"/>
  <c i="7" r="J35"/>
  <c i="1" r="AV62"/>
  <c r="AT62"/>
  <c r="BB56"/>
  <c r="AX56"/>
  <c i="3" r="J35"/>
  <c i="1" r="AV57"/>
  <c r="AT57"/>
  <c i="8" r="J35"/>
  <c i="1" r="AV63"/>
  <c r="AT63"/>
  <c i="3" r="F35"/>
  <c i="1" r="AZ57"/>
  <c i="9" r="J35"/>
  <c i="1" r="AV64"/>
  <c r="AT64"/>
  <c i="5" r="J35"/>
  <c i="1" r="AV59"/>
  <c r="AT59"/>
  <c r="BD56"/>
  <c r="BD61"/>
  <c i="10" r="J35"/>
  <c i="1" r="AV65"/>
  <c r="AT65"/>
  <c i="8" r="F35"/>
  <c i="1" r="AZ63"/>
  <c r="BB61"/>
  <c r="AX61"/>
  <c i="11" r="J33"/>
  <c i="1" r="AV66"/>
  <c r="AT66"/>
  <c r="AN66"/>
  <c i="2" l="1" r="BK83"/>
  <c r="J83"/>
  <c r="J59"/>
  <c i="11" r="J59"/>
  <c i="12" r="BK88"/>
  <c r="J88"/>
  <c i="11" r="J89"/>
  <c r="J60"/>
  <c i="5" r="BK93"/>
  <c r="J93"/>
  <c r="J63"/>
  <c i="6" r="BK91"/>
  <c r="J91"/>
  <c i="9" r="BK96"/>
  <c r="J96"/>
  <c i="11" r="J39"/>
  <c i="1" r="AN62"/>
  <c i="7" r="J63"/>
  <c r="J41"/>
  <c i="1" r="AN58"/>
  <c r="AN57"/>
  <c i="3" r="J63"/>
  <c i="4" r="J41"/>
  <c i="3" r="J41"/>
  <c i="12" r="J30"/>
  <c i="1" r="AG67"/>
  <c r="AZ61"/>
  <c r="AV61"/>
  <c r="AT61"/>
  <c i="9" r="J32"/>
  <c i="1" r="AG64"/>
  <c r="AU56"/>
  <c i="6" r="J32"/>
  <c i="1" r="AG60"/>
  <c r="BB54"/>
  <c r="W31"/>
  <c r="AU61"/>
  <c r="BD54"/>
  <c r="W33"/>
  <c r="BA54"/>
  <c r="W30"/>
  <c i="10" r="J32"/>
  <c i="1" r="AG65"/>
  <c r="AN65"/>
  <c i="8" r="J32"/>
  <c i="1" r="AG63"/>
  <c r="AZ56"/>
  <c r="AV56"/>
  <c r="AT56"/>
  <c r="BC54"/>
  <c r="W32"/>
  <c i="6" l="1" r="J41"/>
  <c i="9" r="J41"/>
  <c i="12" r="J39"/>
  <c i="9" r="J63"/>
  <c i="6" r="J63"/>
  <c i="12" r="J59"/>
  <c i="10" r="J41"/>
  <c i="8" r="J41"/>
  <c i="1" r="AN63"/>
  <c r="AN60"/>
  <c r="AN67"/>
  <c r="AN64"/>
  <c r="AU54"/>
  <c r="AG61"/>
  <c r="AN61"/>
  <c r="AZ54"/>
  <c r="W29"/>
  <c r="AY54"/>
  <c i="5" r="J32"/>
  <c i="1" r="AG59"/>
  <c r="AN59"/>
  <c r="AX54"/>
  <c r="AW54"/>
  <c r="AK30"/>
  <c i="2" r="J30"/>
  <c i="1" r="AG55"/>
  <c r="AN55"/>
  <c i="5" l="1" r="J41"/>
  <c i="2" r="J39"/>
  <c i="1" r="AG56"/>
  <c r="AN56"/>
  <c r="AV54"/>
  <c r="AK29"/>
  <c l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<sst xmlns="http://schemas.openxmlformats.org/spreadsheetml/2006/main">
  <si>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</si>
  <si>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</si>
  <si>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</si>
  <si>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</si>
  <si>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</si>
  <si>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{c9f32eee-c01a-4e0a-b398-043559551ac9}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</si>
  <si>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</si>
  <si>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</si>
  <si>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</si>
  <si>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</si>
  <si>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</si>
  <si>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</si>
  <si>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</si>
  <si>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</si>
  <si>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2025/03/06-2026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</si>
  <si>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</si>
  <si>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</si>
  <si>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vodovodu a kanalizace Dolní Němčice - 2026</t>
  </si>
  <si>
    <t>KSO:</t>
  </si>
  <si>
    <t>827</t>
  </si>
  <si>
    <t>CC-CZ:</t>
  </si>
  <si>
    <t>2</t>
  </si>
  <si>
    <t>Místo:</t>
  </si>
  <si>
    <t>Dolní Němčice</t>
  </si>
  <si>
    <t>Datum:</t>
  </si>
  <si>
    <t>16. 2. 2021</t>
  </si>
  <si>
    <t>CZ-CPV:</t>
  </si>
  <si>
    <t>45000000-7</t>
  </si>
  <si>
    <t>CZ-CPA:</t>
  </si>
  <si>
    <t>42</t>
  </si>
  <si>
    <t>Zadavatel:</t>
  </si>
  <si>
    <t>IČ:</t>
  </si>
  <si>
    <t>00246476</t>
  </si>
  <si>
    <t>Město Dačice</t>
  </si>
  <si>
    <t>DIČ:</t>
  </si>
  <si>
    <t>CZ00246476</t>
  </si>
  <si>
    <t>Účastník:</t>
  </si>
  <si>
    <t>Vyplň údaj</t>
  </si>
  <si>
    <t>Projektant:</t>
  </si>
  <si>
    <t>28159721</t>
  </si>
  <si>
    <t>VAK projekt s.r.o.</t>
  </si>
  <si>
    <t>CZ 281 59 721</t>
  </si>
  <si>
    <t>True</t>
  </si>
  <si>
    <t>Zpracovatel:</t>
  </si>
  <si>
    <t/>
  </si>
  <si>
    <t>Ing. Martina Zamlinská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</si>
  <si>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</si>
  <si>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</si>
  <si>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</si>
  <si>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</si>
  <si>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</si>
  <si>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</si>
  <si>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</si>
  <si>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</si>
  <si>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</si>
  <si>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</si>
  <si>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</si>
  <si>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</si>
  <si>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</si>
  <si>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</si>
  <si>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</si>
  <si>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</si>
  <si>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</si>
  <si>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</si>
  <si>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</si>
  <si>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</si>
  <si>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</si>
  <si>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</si>
  <si>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</si>
  <si>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</si>
  <si>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</si>
  <si>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</si>
  <si>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</si>
  <si>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</si>
  <si>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</si>
  <si>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</si>
  <si>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</si>
  <si>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</si>
  <si>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</si>
  <si>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</si>
  <si>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</si>
  <si>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</si>
  <si>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</si>
  <si>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</si>
  <si>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</si>
  <si>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</si>
  <si>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</si>
  <si>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VRN-00</t>
  </si>
  <si>
    <t>Vedlejší rozpočtové náklady</t>
  </si>
  <si>
    <t>VON</t>
  </si>
  <si>
    <t>1</t>
  </si>
  <si>
    <t>{198c52bd-78ae-436b-a935-761ffbf26da5}</t>
  </si>
  <si>
    <t>827 21 11</t>
  </si>
  <si>
    <t>II</t>
  </si>
  <si>
    <t>etapa</t>
  </si>
  <si>
    <t>STA</t>
  </si>
  <si>
    <t>{da457b05-691e-4d7b-b0f3-54ec8f61ec7b}</t>
  </si>
  <si>
    <t>SO-01.1</t>
  </si>
  <si>
    <t>Nová splašková kanalizace</t>
  </si>
  <si>
    <t>Soupis</t>
  </si>
  <si>
    <t>{ad7ca816-7854-4a12-b869-cb37958c6611}</t>
  </si>
  <si>
    <t>SO-01.2</t>
  </si>
  <si>
    <t>Stávající deštová kanalizace</t>
  </si>
  <si>
    <t>{d80e9ab8-4654-4876-bc26-c430ea84294c}</t>
  </si>
  <si>
    <t>SO-02</t>
  </si>
  <si>
    <t>Vodovod</t>
  </si>
  <si>
    <t>{44e0d7f4-c920-4737-9163-6c127c55c1ba}</t>
  </si>
  <si>
    <t>SO-06</t>
  </si>
  <si>
    <t>Obnova povrchu silnice III/1519</t>
  </si>
  <si>
    <t>{5fd42d93-9265-45fa-bedf-bf8f66f8367e}</t>
  </si>
  <si>
    <t>822 2</t>
  </si>
  <si>
    <t>III</t>
  </si>
  <si>
    <t>{0a5c3deb-1de0-4b99-91fe-9c485dd29248}</t>
  </si>
  <si>
    <t>{166faf14-6ef6-4d6d-9818-661fba181a4e}</t>
  </si>
  <si>
    <t>Stávající dešťová kanalizace</t>
  </si>
  <si>
    <t>{138263f5-29e4-4c99-b005-b499880e5ffd}</t>
  </si>
  <si>
    <t>827 21</t>
  </si>
  <si>
    <t>{ccc6a85e-74b0-4313-aa45-1c57a46a8a3b}</t>
  </si>
  <si>
    <t>827 13 1</t>
  </si>
  <si>
    <t>{02e6e776-1342-4f25-9774-882250159962}</t>
  </si>
  <si>
    <t>SO-01.2.1</t>
  </si>
  <si>
    <t>Nové uliční vpusti - 2026</t>
  </si>
  <si>
    <t>{600a5f3f-0d50-4251-ba8e-97b1c860543d}</t>
  </si>
  <si>
    <t>SO-01.1.2</t>
  </si>
  <si>
    <t>Kanalizační přípojky - neveřejná část</t>
  </si>
  <si>
    <t>{70ff8a25-32f8-47a4-9fb2-a8977c53c383}</t>
  </si>
  <si>
    <t>KRYCÍ LIST SOUPISU PRACÍ</t>
  </si>
  <si>
    <t>Objekt:</t>
  </si>
  <si>
    <t>VRN-00 -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</si>
  <si>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</si>
  <si>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</si>
  <si>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</si>
  <si>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</si>
  <si>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</si>
  <si>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</si>
  <si>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</si>
  <si>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</si>
  <si>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</si>
  <si>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</si>
  <si>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</si>
  <si>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</si>
  <si>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</si>
  <si>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</si>
  <si>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</si>
  <si>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</si>
  <si>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</si>
  <si>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</si>
  <si>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</si>
  <si>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</si>
  <si>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</si>
  <si>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</si>
  <si>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</si>
  <si>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</si>
  <si>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</si>
  <si>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</si>
  <si>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</si>
  <si>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012-1</t>
  </si>
  <si>
    <t>Vytýčení stávajících sítí</t>
  </si>
  <si>
    <t>soubor</t>
  </si>
  <si>
    <t>1024</t>
  </si>
  <si>
    <t>78800506</t>
  </si>
  <si>
    <t>P</t>
  </si>
  <si>
    <t>Poznámka k položce:_x000d_
Zaměření a vytýčení stávajících inženýrských sítí v místě stavby z hlediska jejich ochrany při provádění stavby.</t>
  </si>
  <si>
    <t>012103000.1</t>
  </si>
  <si>
    <t>Průzkumné, geodetické a projektové práce geodetické práce před výstavbou - vytýčení stavby</t>
  </si>
  <si>
    <t>-111630965</t>
  </si>
  <si>
    <t>VV</t>
  </si>
  <si>
    <t>3</t>
  </si>
  <si>
    <t>012-2</t>
  </si>
  <si>
    <t>Bezpečnostní opatření dle plánu BOZP</t>
  </si>
  <si>
    <t>-640099169</t>
  </si>
  <si>
    <t>4</t>
  </si>
  <si>
    <t>012303000.1</t>
  </si>
  <si>
    <t>Průzkumné, geodetické a projektové práce geodetické práce po výstavbě - zaměření skutečného provedení</t>
  </si>
  <si>
    <t>1589851317</t>
  </si>
  <si>
    <t>012-4</t>
  </si>
  <si>
    <t>Fotodukumentace stávajících objektů</t>
  </si>
  <si>
    <t>-214854588</t>
  </si>
  <si>
    <t>Poznámka k položce:_x000d_
Fotodokumentace stávajících přilehlých objektů před zahájením stavby a po dokončení stavby</t>
  </si>
  <si>
    <t>6</t>
  </si>
  <si>
    <t>012-7</t>
  </si>
  <si>
    <t>Dopravně-inženýrské opatření</t>
  </si>
  <si>
    <t>-2119163381</t>
  </si>
  <si>
    <t xml:space="preserve"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</t>
  </si>
  <si>
    <t>7</t>
  </si>
  <si>
    <t>013194000</t>
  </si>
  <si>
    <t>Provozní řád</t>
  </si>
  <si>
    <t>-2002287026</t>
  </si>
  <si>
    <t>8</t>
  </si>
  <si>
    <t>013203000</t>
  </si>
  <si>
    <t>Fotodokumentace stavby v průběhu provádění prací</t>
  </si>
  <si>
    <t>663114874</t>
  </si>
  <si>
    <t>9</t>
  </si>
  <si>
    <t>013254000</t>
  </si>
  <si>
    <t>Dokumentace skutečného provedení stavby</t>
  </si>
  <si>
    <t>-661392571</t>
  </si>
  <si>
    <t>VRN3</t>
  </si>
  <si>
    <t>Zařízení staveniště</t>
  </si>
  <si>
    <t>10</t>
  </si>
  <si>
    <t>030001000</t>
  </si>
  <si>
    <t>-1077008113</t>
  </si>
  <si>
    <t>VRN4</t>
  </si>
  <si>
    <t>Inženýrská činnost</t>
  </si>
  <si>
    <t>11</t>
  </si>
  <si>
    <t>041903000</t>
  </si>
  <si>
    <t>Dozor jiné osoby - součinnost hydrogeologa</t>
  </si>
  <si>
    <t>2121547911</t>
  </si>
  <si>
    <t>k</t>
  </si>
  <si>
    <t>komunnikace</t>
  </si>
  <si>
    <t>1173</t>
  </si>
  <si>
    <t>h1</t>
  </si>
  <si>
    <t>hloubení</t>
  </si>
  <si>
    <t>m3</t>
  </si>
  <si>
    <t>1614,97</t>
  </si>
  <si>
    <t>o</t>
  </si>
  <si>
    <t>obsyp</t>
  </si>
  <si>
    <t>365,931</t>
  </si>
  <si>
    <t>d</t>
  </si>
  <si>
    <t>dlažba</t>
  </si>
  <si>
    <t>m2</t>
  </si>
  <si>
    <t>13</t>
  </si>
  <si>
    <t>l</t>
  </si>
  <si>
    <t>lože</t>
  </si>
  <si>
    <t>71,588</t>
  </si>
  <si>
    <t>z</t>
  </si>
  <si>
    <t>zásyp</t>
  </si>
  <si>
    <t>1177,451</t>
  </si>
  <si>
    <t>s</t>
  </si>
  <si>
    <t>skládka</t>
  </si>
  <si>
    <t>322,994</t>
  </si>
  <si>
    <t>II - etapa</t>
  </si>
  <si>
    <t>s2</t>
  </si>
  <si>
    <t>114,525</t>
  </si>
  <si>
    <t>Soupis:</t>
  </si>
  <si>
    <t>SO-01.1 - Nová splašková kanalizace</t>
  </si>
  <si>
    <t>Vakprojekt s.r.o.</t>
  </si>
  <si>
    <t xml:space="preserve"> 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</si>
  <si>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</si>
  <si>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</si>
  <si>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</si>
  <si>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</si>
  <si>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</si>
  <si>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</si>
  <si>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</si>
  <si>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</si>
  <si>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</si>
  <si>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</si>
  <si>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</si>
  <si>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</si>
  <si>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</si>
  <si>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</si>
  <si>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CS ÚRS 2025 01</t>
  </si>
  <si>
    <t>-1671001</t>
  </si>
  <si>
    <t>Online PSC</t>
  </si>
  <si>
    <t>https://podminky.urs.cz/item/CS_URS_2025_01/113107221</t>
  </si>
  <si>
    <t>"odstraněna prosívka před položením asfaltů" k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</si>
  <si>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</si>
  <si>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</si>
  <si>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-942976980</t>
  </si>
  <si>
    <t>https://podminky.urs.cz/item/CS_URS_2025_01/113107223</t>
  </si>
  <si>
    <t>"komunikace 1/2 výměry v SO 02" 2346/2</t>
  </si>
  <si>
    <t>Součet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</si>
  <si>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</si>
  <si>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</si>
  <si>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-204329363</t>
  </si>
  <si>
    <t>https://podminky.urs.cz/item/CS_URS_2025_01/113107242</t>
  </si>
  <si>
    <t>113154522</t>
  </si>
  <si>
    <t>Frézování živičného podkladu nebo krytu s naložením hmot na dopravní prostředek plochy do 500 m2 pruhu šířky přes 0,5 m, tloušťky vrstvy 40 mm</t>
  </si>
  <si>
    <t>-152959684</t>
  </si>
  <si>
    <t>https://podminky.urs.cz/item/CS_URS_2025_01/113154522</t>
  </si>
  <si>
    <t>115101201</t>
  </si>
  <si>
    <t>Čerpání vody na dopravní výšku do 10 m s uvažovaným průměrným přítokem do 500 l/min</t>
  </si>
  <si>
    <t>hod</t>
  </si>
  <si>
    <t>1378120969</t>
  </si>
  <si>
    <t>https://podminky.urs.cz/item/CS_URS_2025_01/115101201</t>
  </si>
  <si>
    <t>120*3</t>
  </si>
  <si>
    <t>115101301</t>
  </si>
  <si>
    <t>Pohotovost záložní čerpací soupravy pro dopravní výšku do 10 m s uvažovaným průměrným přítokem do 500 l/min</t>
  </si>
  <si>
    <t>den</t>
  </si>
  <si>
    <t>-1140663310</t>
  </si>
  <si>
    <t>https://podminky.urs.cz/item/CS_URS_2025_01/115101301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</si>
  <si>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</si>
  <si>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</si>
  <si>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m</t>
  </si>
  <si>
    <t>-1340472800</t>
  </si>
  <si>
    <t>https://podminky.urs.cz/item/CS_URS_2025_01/119001412</t>
  </si>
  <si>
    <t>"řad A-A" 56*1,2</t>
  </si>
  <si>
    <t>"řad A-A2" 28*1,2</t>
  </si>
  <si>
    <t>"řad A-D-3" 27*1,2</t>
  </si>
  <si>
    <t>"řad A-D" 17*1,2</t>
  </si>
  <si>
    <t>"řad A-D-1" 4*1,2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</si>
  <si>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</si>
  <si>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</si>
  <si>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208369772</t>
  </si>
  <si>
    <t>https://podminky.urs.cz/item/CS_URS_2025_01/119001421</t>
  </si>
  <si>
    <t>"řad A-A" 36*1,2</t>
  </si>
  <si>
    <t>"řad A-A2" 18*1,2</t>
  </si>
  <si>
    <t>"řad A-D-3" 17*1,2</t>
  </si>
  <si>
    <t>"řad A-D" 7*1,2</t>
  </si>
  <si>
    <t>"řad A-D-1" 2*1,2</t>
  </si>
  <si>
    <t>129001101</t>
  </si>
  <si>
    <t>Příplatek k cenám vykopávek za ztížení vykopávky v blízkosti podzemního vedení nebo výbušnin v horninách jakékoliv třídy</t>
  </si>
  <si>
    <t>-272172113</t>
  </si>
  <si>
    <t>https://podminky.urs.cz/item/CS_URS_2025_01/129001101</t>
  </si>
  <si>
    <t>(158,4+96)*2,5*1,2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</si>
  <si>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</si>
  <si>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</si>
  <si>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-255941031</t>
  </si>
  <si>
    <t>https://podminky.urs.cz/item/CS_URS_2025_01/132254206</t>
  </si>
  <si>
    <t>"řad A-A" 707,10</t>
  </si>
  <si>
    <t>"řad A-A2" 382</t>
  </si>
  <si>
    <t>"řad A-D-3" 318,57</t>
  </si>
  <si>
    <t>"řad A-D" 138,67</t>
  </si>
  <si>
    <t>"řad A-D-1" 68,63</t>
  </si>
  <si>
    <t>"v hor. I tř. - 80%" h1*0,8</t>
  </si>
  <si>
    <t>132354204</t>
  </si>
  <si>
    <t>Hloubení zapažených rýh šířky přes 800 do 2 000 mm strojně s urovnáním dna do předepsaného profilu a spádu v hornině třídy těžitelnosti II skupiny 4 přes 100 do 500 m3</t>
  </si>
  <si>
    <t>678497351</t>
  </si>
  <si>
    <t>https://podminky.urs.cz/item/CS_URS_2025_01/132354204</t>
  </si>
  <si>
    <t>"v hor. tř 4 - 15%" h1*0,15</t>
  </si>
  <si>
    <t>132454203</t>
  </si>
  <si>
    <t>Hloubení zapažených rýh šířky přes 800 do 2 000 mm strojně s urovnáním dna do předepsaného profilu a spádu v hornině třídy těžitelnosti II skupiny 5 přes 50 do 100 m3</t>
  </si>
  <si>
    <t>-1033106346</t>
  </si>
  <si>
    <t>https://podminky.urs.cz/item/CS_URS_2025_01/132454203</t>
  </si>
  <si>
    <t>"v hor. tř. 5 - 5%" h1*0,05</t>
  </si>
  <si>
    <t>151811132</t>
  </si>
  <si>
    <t>Zřízení pažicích boxů pro pažení a rozepření stěn rýh podzemního vedení hloubka výkopu do 4 m, šířka přes 1,2 do 2,5 m</t>
  </si>
  <si>
    <t>5294469</t>
  </si>
  <si>
    <t>https://podminky.urs.cz/item/CS_URS_2025_01/151811132</t>
  </si>
  <si>
    <t>"řad A-A" 1285,62</t>
  </si>
  <si>
    <t>"řad A-A2" 694,52</t>
  </si>
  <si>
    <t>"řad A-D-3" 579,13</t>
  </si>
  <si>
    <t>"řad A-D" 252,12</t>
  </si>
  <si>
    <t>"řad A-D-1" 124,78</t>
  </si>
  <si>
    <t>14</t>
  </si>
  <si>
    <t>151811232</t>
  </si>
  <si>
    <t>Odstranění pažicích boxů pro pažení a rozepření stěn rýh podzemního vedení hloubka výkopu do 4 m, šířka přes 1,2 do 2,5 m</t>
  </si>
  <si>
    <t>875297835</t>
  </si>
  <si>
    <t>https://podminky.urs.cz/item/CS_URS_2025_01/151811232</t>
  </si>
  <si>
    <t>15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</si>
  <si>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</si>
  <si>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</si>
  <si>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-35671511</t>
  </si>
  <si>
    <t>https://podminky.urs.cz/item/CS_URS_2025_01/162351104</t>
  </si>
  <si>
    <t>"na meziskládku a zpět" z*2</t>
  </si>
  <si>
    <t>16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</si>
  <si>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</si>
  <si>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</si>
  <si>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-256785373</t>
  </si>
  <si>
    <t>https://podminky.urs.cz/item/CS_URS_2025_01/162751117</t>
  </si>
  <si>
    <t>h1*0,8-z</t>
  </si>
  <si>
    <t>17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</si>
  <si>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</si>
  <si>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</si>
  <si>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-1868721760</t>
  </si>
  <si>
    <t>https://podminky.urs.cz/item/CS_URS_2025_01/162751137</t>
  </si>
  <si>
    <t>h1*0,15+h1*0,05</t>
  </si>
  <si>
    <t>18</t>
  </si>
  <si>
    <t>167151111</t>
  </si>
  <si>
    <t>Nakládání, skládání a překládání neulehlého výkopku nebo sypaniny strojně nakládání, množství přes 100 m3, z hornin třídy těžitelnosti I, skupiny 1 až 3</t>
  </si>
  <si>
    <t>859318577</t>
  </si>
  <si>
    <t>https://podminky.urs.cz/item/CS_URS_2025_01/167151111</t>
  </si>
  <si>
    <t>19</t>
  </si>
  <si>
    <t>171201231</t>
  </si>
  <si>
    <t>Poplatek za uložení stavebního odpadu na recyklační skládce (skládkovné) zeminy a kamení zatříděného do Katalogu odpadů pod kódem 17 05 04</t>
  </si>
  <si>
    <t>t</t>
  </si>
  <si>
    <t>299153754</t>
  </si>
  <si>
    <t>https://podminky.urs.cz/item/CS_URS_2025_01/171201231</t>
  </si>
  <si>
    <t>s+s2</t>
  </si>
  <si>
    <t>437,519*2 "Přepočtené koeficientem množství</t>
  </si>
  <si>
    <t>20</t>
  </si>
  <si>
    <t>171251201</t>
  </si>
  <si>
    <t>Uložení sypaniny na skládky nebo meziskládky bez hutnění s upravením uložené sypaniny do předepsaného tvaru</t>
  </si>
  <si>
    <t>-833012500</t>
  </si>
  <si>
    <t>https://podminky.urs.cz/item/CS_URS_2025_01/171251201</t>
  </si>
  <si>
    <t>174151101</t>
  </si>
  <si>
    <t>Zásyp sypaninou z jakékoliv horniny strojně s uložením výkopku ve vrstvách se zhutněním jam, šachet, rýh nebo kolem objektů v těchto vykopávkách</t>
  </si>
  <si>
    <t>-911871808</t>
  </si>
  <si>
    <t>https://podminky.urs.cz/item/CS_URS_2025_01/174151101</t>
  </si>
  <si>
    <t>h1-l-o</t>
  </si>
  <si>
    <t>22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</si>
  <si>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</si>
  <si>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</si>
  <si>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402791254</t>
  </si>
  <si>
    <t>https://podminky.urs.cz/item/CS_URS_2025_01/175151101</t>
  </si>
  <si>
    <t>"řad A-A" 1,1*0,6*273,3-0,078*273,3</t>
  </si>
  <si>
    <t>"řad A-A2" 1,1*0,55*156,37-0,057*156,37</t>
  </si>
  <si>
    <t>"řad A-D-3" 1,1*0,55*134,61-0,057*134,61</t>
  </si>
  <si>
    <t>"řad A-D" 1,1*0,55*56,52-0,057*56,52</t>
  </si>
  <si>
    <t>"řad A-D-1" 1,1*0,55*30-0,057*30</t>
  </si>
  <si>
    <t>23</t>
  </si>
  <si>
    <t>M</t>
  </si>
  <si>
    <t>58341341</t>
  </si>
  <si>
    <t>kamenivo drcené drobné frakce 0/4</t>
  </si>
  <si>
    <t>1689863480</t>
  </si>
  <si>
    <t>365,931*2 "Přepočtené koeficientem množství</t>
  </si>
  <si>
    <t>24</t>
  </si>
  <si>
    <t>181951112</t>
  </si>
  <si>
    <t>Úprava pláně vyrovnáním výškových rozdílů strojně v hornině třídy těžitelnosti I, skupiny 1 až 3 se zhutněním</t>
  </si>
  <si>
    <t>-1194837935</t>
  </si>
  <si>
    <t>https://podminky.urs.cz/item/CS_URS_2025_01/181951112</t>
  </si>
  <si>
    <t>k+d</t>
  </si>
  <si>
    <t>Svislé a kompletní konstrukce</t>
  </si>
  <si>
    <t>25</t>
  </si>
  <si>
    <t>359901111</t>
  </si>
  <si>
    <t>Vyčištění stok jakékoliv výšky</t>
  </si>
  <si>
    <t>1409167739</t>
  </si>
  <si>
    <t>https://podminky.urs.cz/item/CS_URS_2025_01/359901111</t>
  </si>
  <si>
    <t>"řad A-A"273,3</t>
  </si>
  <si>
    <t>"řad A-A2" 156,37</t>
  </si>
  <si>
    <t>"řad A-D-3" 134,61</t>
  </si>
  <si>
    <t>"řad A-D" 56,52</t>
  </si>
  <si>
    <t>"řad A-D-1" 30</t>
  </si>
  <si>
    <t>26</t>
  </si>
  <si>
    <t>359901211</t>
  </si>
  <si>
    <t>Monitoring stok (kamerový systém) jakékoli výšky nová kanalizace</t>
  </si>
  <si>
    <t>-1560932100</t>
  </si>
  <si>
    <t>https://podminky.urs.cz/item/CS_URS_2025_01/359901211</t>
  </si>
  <si>
    <t>Vodorovné konstrukce</t>
  </si>
  <si>
    <t>27</t>
  </si>
  <si>
    <t>451572111</t>
  </si>
  <si>
    <t>Lože pod potrubí, stoky a drobné objekty v otevřeném výkopu z kameniva drobného těženého 0 až 4 mm</t>
  </si>
  <si>
    <t>-57630314</t>
  </si>
  <si>
    <t>https://podminky.urs.cz/item/CS_URS_2025_01/451572111</t>
  </si>
  <si>
    <t>"řad A-A" 1,1*0,1*273,3</t>
  </si>
  <si>
    <t>"řad A-A2" 1,1*0,1*156,37</t>
  </si>
  <si>
    <t>"řad A-D-3" 1,1*0,1*134,61</t>
  </si>
  <si>
    <t>"řad A-D" 1,1*0,1*56,52</t>
  </si>
  <si>
    <t>"řad A-D-1" 1,1*0,1*30</t>
  </si>
  <si>
    <t>28</t>
  </si>
  <si>
    <t>452112112</t>
  </si>
  <si>
    <t>Osazení betonových dílců prstenců nebo rámů pod poklopy a mříže, výšky do 100 mm</t>
  </si>
  <si>
    <t>kus</t>
  </si>
  <si>
    <t>1872865889</t>
  </si>
  <si>
    <t>https://podminky.urs.cz/item/CS_URS_2025_01/452112112</t>
  </si>
  <si>
    <t>29</t>
  </si>
  <si>
    <t>59224187</t>
  </si>
  <si>
    <t>prstenec šachtový vyrovnávací betonový 625x120x100mm</t>
  </si>
  <si>
    <t>-1980995909</t>
  </si>
  <si>
    <t>30</t>
  </si>
  <si>
    <t>59224176</t>
  </si>
  <si>
    <t>prstenec šachtový vyrovnávací betonový 625x120x80mm</t>
  </si>
  <si>
    <t>1437718451</t>
  </si>
  <si>
    <t>31</t>
  </si>
  <si>
    <t>59224185</t>
  </si>
  <si>
    <t>prstenec šachtový vyrovnávací betonový 625x120x60mm</t>
  </si>
  <si>
    <t>1416412117</t>
  </si>
  <si>
    <t>32</t>
  </si>
  <si>
    <t>59224184</t>
  </si>
  <si>
    <t>prstenec šachtový vyrovnávací betonový 625x120x40mm</t>
  </si>
  <si>
    <t>1688378089</t>
  </si>
  <si>
    <t>33</t>
  </si>
  <si>
    <t>452112122</t>
  </si>
  <si>
    <t>Osazení betonových dílců prstenců nebo rámů pod poklopy a mříže, výšky přes 100 do 200 mm</t>
  </si>
  <si>
    <t>-768730391</t>
  </si>
  <si>
    <t>https://podminky.urs.cz/item/CS_URS_2025_01/452112122</t>
  </si>
  <si>
    <t>34</t>
  </si>
  <si>
    <t>59224188</t>
  </si>
  <si>
    <t>prstenec šachtový vyrovnávací betonový 625x120x120mm</t>
  </si>
  <si>
    <t>792703742</t>
  </si>
  <si>
    <t>35</t>
  </si>
  <si>
    <t>452311141</t>
  </si>
  <si>
    <t>Podkladní a zajišťovací konstrukce z betonu prostého v otevřeném výkopu bez zvýšených nároků na prostředí desky pod potrubí, stoky a drobné objekty z betonu tř. C 16/20</t>
  </si>
  <si>
    <t>514611717</t>
  </si>
  <si>
    <t>https://podminky.urs.cz/item/CS_URS_2025_01/452311141</t>
  </si>
  <si>
    <t>1,2*1,2*0,1*11</t>
  </si>
  <si>
    <t>36</t>
  </si>
  <si>
    <t>452351111</t>
  </si>
  <si>
    <t>Bednění podkladních a zajišťovacích konstrukcí v otevřeném výkopu desek nebo sedlových loží pod potrubí, stoky a drobné objekty zřízení</t>
  </si>
  <si>
    <t>181150932</t>
  </si>
  <si>
    <t>https://podminky.urs.cz/item/CS_URS_2025_01/452351111</t>
  </si>
  <si>
    <t>1,2*0,1*4*11</t>
  </si>
  <si>
    <t>37</t>
  </si>
  <si>
    <t>452351112</t>
  </si>
  <si>
    <t>Bednění podkladních a zajišťovacích konstrukcí v otevřeném výkopu desek nebo sedlových loží pod potrubí, stoky a drobné objekty odstranění</t>
  </si>
  <si>
    <t>-945179894</t>
  </si>
  <si>
    <t>https://podminky.urs.cz/item/CS_URS_2025_01/452351112</t>
  </si>
  <si>
    <t>Komunikace pozemní</t>
  </si>
  <si>
    <t>38</t>
  </si>
  <si>
    <t>564231111</t>
  </si>
  <si>
    <t>Podklad nebo podsyp ze štěrkopísku ŠP s rozprostřením, vlhčením a zhutněním plochy přes 100 m2, po zhutnění tl. 100 mm</t>
  </si>
  <si>
    <t>-830937530</t>
  </si>
  <si>
    <t>https://podminky.urs.cz/item/CS_URS_2025_01/564231111</t>
  </si>
  <si>
    <t>"dosypání komunikace než bude proveden asf." k*1,3</t>
  </si>
  <si>
    <t>39</t>
  </si>
  <si>
    <t>564851111</t>
  </si>
  <si>
    <t>Podklad ze štěrkodrti ŠD s rozprostřením a zhutněním plochy přes 100 m2, po zhutnění tl. 150 mm</t>
  </si>
  <si>
    <t>263012520</t>
  </si>
  <si>
    <t>https://podminky.urs.cz/item/CS_URS_2025_01/564851111</t>
  </si>
  <si>
    <t>40</t>
  </si>
  <si>
    <t>564861111</t>
  </si>
  <si>
    <t>Podklad ze štěrkodrti ŠD s rozprostřením a zhutněním plochy přes 100 m2, po zhutnění tl. 200 mm</t>
  </si>
  <si>
    <t>579757013</t>
  </si>
  <si>
    <t>https://podminky.urs.cz/item/CS_URS_2025_01/564861111</t>
  </si>
  <si>
    <t>41</t>
  </si>
  <si>
    <t>565155101</t>
  </si>
  <si>
    <t>Asfaltový beton vrstva podkladní ACP 16 (obalované kamenivo střednězrnné - OKS) s rozprostřením a zhutněním v pruhu šířky do 1,5 m, po zhutnění tl. 70 mm</t>
  </si>
  <si>
    <t>-444014494</t>
  </si>
  <si>
    <t>https://podminky.urs.cz/item/CS_URS_2025_01/565155101</t>
  </si>
  <si>
    <t>573191111</t>
  </si>
  <si>
    <t>Postřik infiltrační kationaktivní emulzí v množství 1,00 kg/m2</t>
  </si>
  <si>
    <t>-1384010287</t>
  </si>
  <si>
    <t>https://podminky.urs.cz/item/CS_URS_2025_01/573191111</t>
  </si>
  <si>
    <t>43</t>
  </si>
  <si>
    <t>577134111</t>
  </si>
  <si>
    <t>Asfaltový beton vrstva obrusná ACO 11 (ABS) s rozprostřením a se zhutněním z nemodifikovaného asfaltu v pruhu šířky do 3 m tř. I (ACO 11+), po zhutnění tl. 40 mm</t>
  </si>
  <si>
    <t>-1405413083</t>
  </si>
  <si>
    <t>https://podminky.urs.cz/item/CS_URS_2025_01/577134111</t>
  </si>
  <si>
    <t>Trubní vedení</t>
  </si>
  <si>
    <t>44</t>
  </si>
  <si>
    <t>81015</t>
  </si>
  <si>
    <t>Přečerpávání splašků po vybourání stávající šachty do doby výstavby nové šachty</t>
  </si>
  <si>
    <t>kpl</t>
  </si>
  <si>
    <t>-374867675</t>
  </si>
  <si>
    <t>45</t>
  </si>
  <si>
    <t>810441811</t>
  </si>
  <si>
    <t>Bourání stávajícího potrubí z betonu v otevřeném výkopu DN přes 400 do 600</t>
  </si>
  <si>
    <t>1903898977</t>
  </si>
  <si>
    <t>https://podminky.urs.cz/item/CS_URS_2025_01/810441811</t>
  </si>
  <si>
    <t>46</t>
  </si>
  <si>
    <t>894411121</t>
  </si>
  <si>
    <t>Zřízení šachet kanalizačních z betonových dílců výšky vstupu do 1,50 m s obložením dna betonem tř. C 25/30, na potrubí DN přes 200 do 300</t>
  </si>
  <si>
    <t>1191629468</t>
  </si>
  <si>
    <t>https://podminky.urs.cz/item/CS_URS_2025_01/894411121</t>
  </si>
  <si>
    <t>"A-A"11</t>
  </si>
  <si>
    <t>"A-A-2"4</t>
  </si>
  <si>
    <t>"A-A-3"6</t>
  </si>
  <si>
    <t>"A-D"3</t>
  </si>
  <si>
    <t>"A-D-1"1</t>
  </si>
  <si>
    <t>47</t>
  </si>
  <si>
    <t>59224356</t>
  </si>
  <si>
    <t>dno betonové šachty kanalizační jednolité 100x98x60cm</t>
  </si>
  <si>
    <t>-2072477864</t>
  </si>
  <si>
    <t>2*1,01 'Přepočtené koeficientem množství</t>
  </si>
  <si>
    <t>48</t>
  </si>
  <si>
    <t>59224355</t>
  </si>
  <si>
    <t>dno betonové šachty kanalizační jednolité 100x88x50cm</t>
  </si>
  <si>
    <t>310177292</t>
  </si>
  <si>
    <t>1*1,01 'Přepočtené koeficientem množství</t>
  </si>
  <si>
    <t>49</t>
  </si>
  <si>
    <t>59224352</t>
  </si>
  <si>
    <t>dno betonové šachty kanalizační jednolité 100x63x25cm</t>
  </si>
  <si>
    <t>-495400517</t>
  </si>
  <si>
    <t>50</t>
  </si>
  <si>
    <t>59224351</t>
  </si>
  <si>
    <t>dno betonové šachty kanalizační jednolité 100x58x20cm</t>
  </si>
  <si>
    <t>-1821413524</t>
  </si>
  <si>
    <t>14*1,01 'Přepočtené koeficientem množství</t>
  </si>
  <si>
    <t>51</t>
  </si>
  <si>
    <t>59224350</t>
  </si>
  <si>
    <t>dno betonové šachty kanalizační jednolité 100x53x15cm</t>
  </si>
  <si>
    <t>-1504907966</t>
  </si>
  <si>
    <t>7*1,01 'Přepočtené koeficientem množství</t>
  </si>
  <si>
    <t>52</t>
  </si>
  <si>
    <t>59224416</t>
  </si>
  <si>
    <t>skruž betonové šachty DN 1000 kanalizační 100x25x10cm stupadla poplastovaná</t>
  </si>
  <si>
    <t>-74245237</t>
  </si>
  <si>
    <t>19*1,01 'Přepočtené koeficientem množství</t>
  </si>
  <si>
    <t>53</t>
  </si>
  <si>
    <t>59224418</t>
  </si>
  <si>
    <t>skruž betonové šachty DN 1000 kanalizační 100x50x10cm stupadla poplastovaná</t>
  </si>
  <si>
    <t>-102960564</t>
  </si>
  <si>
    <t>23*1,01 'Přepočtené koeficientem množství</t>
  </si>
  <si>
    <t>54</t>
  </si>
  <si>
    <t>59224420</t>
  </si>
  <si>
    <t>skruž betonové šachty DN 1000 kanalizační 100x100x10cm stupadla poplastovaná</t>
  </si>
  <si>
    <t>1034814819</t>
  </si>
  <si>
    <t>55</t>
  </si>
  <si>
    <t>59224414</t>
  </si>
  <si>
    <t>konus betonové šachty DN 1000 kanalizační 100x62,5x58cm tl stěny 10 stupadla poplastovaná</t>
  </si>
  <si>
    <t>-2073751353</t>
  </si>
  <si>
    <t>25*1,01 'Přepočtené koeficientem množství</t>
  </si>
  <si>
    <t>56</t>
  </si>
  <si>
    <t>59224348</t>
  </si>
  <si>
    <t>těsnění elastomerové pro spojení šachetních dílů DN 1000</t>
  </si>
  <si>
    <t>-1749699541</t>
  </si>
  <si>
    <t>57</t>
  </si>
  <si>
    <t>899131121</t>
  </si>
  <si>
    <t>Osazení samonivelačního poklopu v komunikaci za finišerem do čerstvého asfaltu šachtového s ošetřením podkladních vrstev hloubky do 25 cm</t>
  </si>
  <si>
    <t>1168028321</t>
  </si>
  <si>
    <t>https://podminky.urs.cz/item/CS_URS_2025_01/899131121</t>
  </si>
  <si>
    <t>11+4+6+3+1</t>
  </si>
  <si>
    <t>58</t>
  </si>
  <si>
    <t>55241033</t>
  </si>
  <si>
    <t>poklop šachtový litinový kruhový DN 600 bez ventilace tř D400 v samonivelačním rámu pro intenzivní provoz</t>
  </si>
  <si>
    <t>785289121</t>
  </si>
  <si>
    <t>59</t>
  </si>
  <si>
    <t>899910211</t>
  </si>
  <si>
    <t>Výplň potrubí trub betonových, litinových nebo kameninových cementopopílkovou suspenzí pod tlakem, délky do 50 m</t>
  </si>
  <si>
    <t>1899576451</t>
  </si>
  <si>
    <t>https://podminky.urs.cz/item/CS_URS_2025_01/899910211</t>
  </si>
  <si>
    <t>60</t>
  </si>
  <si>
    <t>871310430</t>
  </si>
  <si>
    <t>Montáž kanalizačního potrubí z polypropylenu PP korugovaného nebo žebrovaného SN 16 DN 160</t>
  </si>
  <si>
    <t>-1760700788</t>
  </si>
  <si>
    <t>https://podminky.urs.cz/item/CS_URS_2025_01/871310430</t>
  </si>
  <si>
    <t>"řad A-A" 41</t>
  </si>
  <si>
    <t>"řad A-A-2" 34</t>
  </si>
  <si>
    <t>"řad A-A-3" 14,5</t>
  </si>
  <si>
    <t>"řad A-D" 20</t>
  </si>
  <si>
    <t>"řad A-D-1"11</t>
  </si>
  <si>
    <t>61</t>
  </si>
  <si>
    <t>28611175</t>
  </si>
  <si>
    <t>trubka kanalizační PVC-U plnostěnná jednovrstvá DN 160x6000mm SN10</t>
  </si>
  <si>
    <t>-1645896851</t>
  </si>
  <si>
    <t>120,5*1,015 "Přepočtené koeficientem množství</t>
  </si>
  <si>
    <t>62</t>
  </si>
  <si>
    <t>871363123</t>
  </si>
  <si>
    <t>Montáž kanalizačního potrubí z tvrdého PVC-U hladkého plnostěnného tuhost SN 12 DN 250</t>
  </si>
  <si>
    <t>2040931846</t>
  </si>
  <si>
    <t>https://podminky.urs.cz/item/CS_URS_2025_01/871363123</t>
  </si>
  <si>
    <t>63</t>
  </si>
  <si>
    <t>28611265</t>
  </si>
  <si>
    <t>trubka kanalizační PVC-U plnostěnná jednovrstvá DN 250x6000mm SN12</t>
  </si>
  <si>
    <t>-1811451321</t>
  </si>
  <si>
    <t>377,5</t>
  </si>
  <si>
    <t>377,5*1,03 'Přepočtené koeficientem množství</t>
  </si>
  <si>
    <t>64</t>
  </si>
  <si>
    <t>871373123</t>
  </si>
  <si>
    <t>Montáž kanalizačního potrubí z tvrdého PVC-U hladkého plnostěnného tuhost SN 12 DN 315</t>
  </si>
  <si>
    <t>73935695</t>
  </si>
  <si>
    <t>https://podminky.urs.cz/item/CS_URS_2025_01/871373123</t>
  </si>
  <si>
    <t>65</t>
  </si>
  <si>
    <t>28611267</t>
  </si>
  <si>
    <t>trubka kanalizační PVC-U plnostěnná jednovrstvá DN 315x6000mm SN12</t>
  </si>
  <si>
    <t>-1299055996</t>
  </si>
  <si>
    <t>273,3</t>
  </si>
  <si>
    <t>273,3*1,03 'Přepočtené koeficientem množství</t>
  </si>
  <si>
    <t>66</t>
  </si>
  <si>
    <t>877360320</t>
  </si>
  <si>
    <t>Montáž tvarovek na kanalizačním plastovém potrubí z PP nebo PVC-U hladkého plnostěnného odboček DN 250</t>
  </si>
  <si>
    <t>2031959500</t>
  </si>
  <si>
    <t>https://podminky.urs.cz/item/CS_URS_2025_01/877360320</t>
  </si>
  <si>
    <t>67</t>
  </si>
  <si>
    <t>28651218</t>
  </si>
  <si>
    <t>odbočka kanalizační PVC-U plnostěnná DN 250/160/45°</t>
  </si>
  <si>
    <t>1285318698</t>
  </si>
  <si>
    <t>"ŘAD A-A-2" 10</t>
  </si>
  <si>
    <t>"ŘAD A-A-3" 8</t>
  </si>
  <si>
    <t>"ŘAD A-D" 4</t>
  </si>
  <si>
    <t>"ŘAD A-D-1" 1</t>
  </si>
  <si>
    <t>23*1,03 'Přepočtené koeficientem množství</t>
  </si>
  <si>
    <t>68</t>
  </si>
  <si>
    <t>877370330</t>
  </si>
  <si>
    <t>Montáž tvarovek na kanalizačním plastovém potrubí z PP nebo PVC-U hladkého plnostěnného spojek nebo redukcí DN 300</t>
  </si>
  <si>
    <t>1337163272</t>
  </si>
  <si>
    <t>https://podminky.urs.cz/item/CS_URS_2025_01/877370330</t>
  </si>
  <si>
    <t>69</t>
  </si>
  <si>
    <t>28651037</t>
  </si>
  <si>
    <t>odbočka kanalizační PVC-U plnostěnná s rázovou odolností DN 315/160/45°</t>
  </si>
  <si>
    <t>-980288</t>
  </si>
  <si>
    <t>"ŘAD A-A" 8</t>
  </si>
  <si>
    <t>8*1,03 'Přepočtené koeficientem množství</t>
  </si>
  <si>
    <t>70</t>
  </si>
  <si>
    <t>28651246</t>
  </si>
  <si>
    <t>zátka kanalizační PVC-U plnostěnná DN 300</t>
  </si>
  <si>
    <t>822141557</t>
  </si>
  <si>
    <t>1*1,03 'Přepočtené koeficientem množství</t>
  </si>
  <si>
    <t>71</t>
  </si>
  <si>
    <t>899712111</t>
  </si>
  <si>
    <t>Orientační tabulky na vodovodních a kanalizačních řadech na zdivu</t>
  </si>
  <si>
    <t>-968738470</t>
  </si>
  <si>
    <t>https://podminky.urs.cz/item/CS_URS_2025_01/899712111</t>
  </si>
  <si>
    <t>1+1+1+1</t>
  </si>
  <si>
    <t>72</t>
  </si>
  <si>
    <t>899713111</t>
  </si>
  <si>
    <t>Orientační tabulky na vodovodních a kanalizačních řadech na sloupku ocelovém nebo betonovém</t>
  </si>
  <si>
    <t>1989231734</t>
  </si>
  <si>
    <t>https://podminky.urs.cz/item/CS_URS_2025_01/899713111</t>
  </si>
  <si>
    <t>2+1</t>
  </si>
  <si>
    <t>73</t>
  </si>
  <si>
    <t>899722113</t>
  </si>
  <si>
    <t>Krytí potrubí z plastů výstražnou fólií z PVC šířky přes 25 do 34 cm</t>
  </si>
  <si>
    <t>1347616454</t>
  </si>
  <si>
    <t>https://podminky.urs.cz/item/CS_URS_2025_01/899722113</t>
  </si>
  <si>
    <t>74</t>
  </si>
  <si>
    <t>8999</t>
  </si>
  <si>
    <t>Mtž + dod Chráničky na plynovod</t>
  </si>
  <si>
    <t>1905424241</t>
  </si>
  <si>
    <t>Ostatní konstrukce a práce, bourání</t>
  </si>
  <si>
    <t>75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</si>
  <si>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</si>
  <si>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</si>
  <si>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1611149965</t>
  </si>
  <si>
    <t>https://podminky.urs.cz/item/CS_URS_2025_01/919732221</t>
  </si>
  <si>
    <t xml:space="preserve">"1/2 v objektu SO 01.2"  746/2</t>
  </si>
  <si>
    <t>76</t>
  </si>
  <si>
    <t>919735113</t>
  </si>
  <si>
    <t>Řezání stávajícího živičného krytu nebo podkladu hloubky přes 100 do 150 mm</t>
  </si>
  <si>
    <t>696131467</t>
  </si>
  <si>
    <t>https://podminky.urs.cz/item/CS_URS_2025_01/919735113</t>
  </si>
  <si>
    <t>997</t>
  </si>
  <si>
    <t>Přesun sutě</t>
  </si>
  <si>
    <t>77</t>
  </si>
  <si>
    <t>997013501</t>
  </si>
  <si>
    <t>Odvoz suti a vybouraných hmot na skládku nebo meziskládku se složením, na vzdálenost do 1 km</t>
  </si>
  <si>
    <t>-2097458740</t>
  </si>
  <si>
    <t>https://podminky.urs.cz/item/CS_URS_2025_01/997013501</t>
  </si>
  <si>
    <t>166</t>
  </si>
  <si>
    <t>78</t>
  </si>
  <si>
    <t>997013509</t>
  </si>
  <si>
    <t>Odvoz suti a vybouraných hmot na skládku nebo meziskládku se složením, na vzdálenost Příplatek k ceně za každý další započatý 1 km přes 1 km</t>
  </si>
  <si>
    <t>148362529</t>
  </si>
  <si>
    <t>https://podminky.urs.cz/item/CS_URS_2025_01/997013509</t>
  </si>
  <si>
    <t>166*4 'Přepočtené koeficientem množství</t>
  </si>
  <si>
    <t>79</t>
  </si>
  <si>
    <t>997221551</t>
  </si>
  <si>
    <t>Vodorovná doprava suti bez naložení, ale se složením a s hrubým urovnáním ze sypkých materiálů, na vzdálenost do 1 km</t>
  </si>
  <si>
    <t>-302770357</t>
  </si>
  <si>
    <t>https://podminky.urs.cz/item/CS_URS_2025_01/997221551</t>
  </si>
  <si>
    <t>199,41+516,12</t>
  </si>
  <si>
    <t>107,916+258,060</t>
  </si>
  <si>
    <t>80</t>
  </si>
  <si>
    <t>997221559</t>
  </si>
  <si>
    <t>Vodorovná doprava suti bez naložení, ale se složením a s hrubým urovnáním Příplatek k ceně za každý další započatý 1 km přes 1 km</t>
  </si>
  <si>
    <t>-1730783367</t>
  </si>
  <si>
    <t>https://podminky.urs.cz/item/CS_URS_2025_01/997221559</t>
  </si>
  <si>
    <t>1081,506*4 'Přepočtené koeficientem množství</t>
  </si>
  <si>
    <t>81</t>
  </si>
  <si>
    <t>997013871</t>
  </si>
  <si>
    <t>Poplatek za uložení stavebního odpadu na recyklační skládce (skládkovné) směsného stavebního a demoličního zatříděného do Katalogu odpadů pod kódem 17 09 04</t>
  </si>
  <si>
    <t>-66460463</t>
  </si>
  <si>
    <t>https://podminky.urs.cz/item/CS_URS_2025_01/997013871</t>
  </si>
  <si>
    <t>82</t>
  </si>
  <si>
    <t>997221873</t>
  </si>
  <si>
    <t>1662453196</t>
  </si>
  <si>
    <t>https://podminky.urs.cz/item/CS_URS_2025_01/997221873</t>
  </si>
  <si>
    <t>83</t>
  </si>
  <si>
    <t>997221875</t>
  </si>
  <si>
    <t>Poplatek za uložení stavebního odpadu na recyklační skládce (skládkovné) asfaltového bez obsahu dehtu zatříděného do Katalogu odpadů pod kódem 17 03 02</t>
  </si>
  <si>
    <t>-430121880</t>
  </si>
  <si>
    <t>https://podminky.urs.cz/item/CS_URS_2025_01/997221875</t>
  </si>
  <si>
    <t>998</t>
  </si>
  <si>
    <t>Přesun hmot</t>
  </si>
  <si>
    <t>84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</si>
  <si>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</si>
  <si>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</si>
  <si>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1272637609</t>
  </si>
  <si>
    <t>https://podminky.urs.cz/item/CS_URS_2025_01/998276101</t>
  </si>
  <si>
    <t>h</t>
  </si>
  <si>
    <t>177,98</t>
  </si>
  <si>
    <t>60,433</t>
  </si>
  <si>
    <t>7,095</t>
  </si>
  <si>
    <t>110,452</t>
  </si>
  <si>
    <t>31,932</t>
  </si>
  <si>
    <t>s1</t>
  </si>
  <si>
    <t>skládka tř. 4,5</t>
  </si>
  <si>
    <t>35,596</t>
  </si>
  <si>
    <t>SO-01.2 - Stávající deštová kanalizace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</si>
  <si>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</si>
  <si>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</si>
  <si>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1444010464</t>
  </si>
  <si>
    <t>https://podminky.urs.cz/item/CS_URS_2025_01/113106123</t>
  </si>
  <si>
    <t>113107325</t>
  </si>
  <si>
    <t>Odstranění podkladů nebo krytů strojně plochy jednotlivě do 50 m2 s přemístěním hmot na skládku na vzdálenost do 3 m nebo s naložením na dopravní prostředek z kameniva hrubého drceného, o tl. vrstvy přes 400 do 500 mm</t>
  </si>
  <si>
    <t>433519368</t>
  </si>
  <si>
    <t>https://podminky.urs.cz/item/CS_URS_2025_01/113107325</t>
  </si>
  <si>
    <t>-831810164</t>
  </si>
  <si>
    <t>-2020102727</t>
  </si>
  <si>
    <t>1018648728</t>
  </si>
  <si>
    <t>6/1,2</t>
  </si>
  <si>
    <t>-465386319</t>
  </si>
  <si>
    <t>5*1,2</t>
  </si>
  <si>
    <t>1330688766</t>
  </si>
  <si>
    <t>(5+6)*2,2*1,8</t>
  </si>
  <si>
    <t>132254204</t>
  </si>
  <si>
    <t>Hloubení zapažených rýh šířky přes 800 do 2 000 mm strojně s urovnáním dna do předepsaného profilu a spádu v hornině třídy těžitelnosti I skupiny 3 přes 100 do 500 m3</t>
  </si>
  <si>
    <t>1029602040</t>
  </si>
  <si>
    <t>https://podminky.urs.cz/item/CS_URS_2025_01/132254204</t>
  </si>
  <si>
    <t>"řad D1" 144,88</t>
  </si>
  <si>
    <t>"řad D2" 33,10</t>
  </si>
  <si>
    <t>"v hor tř.3 - 80%" h*0,8</t>
  </si>
  <si>
    <t>132354202</t>
  </si>
  <si>
    <t>Hloubení zapažených rýh šířky přes 800 do 2 000 mm strojně s urovnáním dna do předepsaného profilu a spádu v hornině třídy těžitelnosti II skupiny 4 přes 20 do 50 m3</t>
  </si>
  <si>
    <t>784420216</t>
  </si>
  <si>
    <t>https://podminky.urs.cz/item/CS_URS_2025_01/132354202</t>
  </si>
  <si>
    <t>"v hor tř.3 - 15%" h*0,15</t>
  </si>
  <si>
    <t>132454201</t>
  </si>
  <si>
    <t>Hloubení zapažených rýh šířky přes 800 do 2 000 mm strojně s urovnáním dna do předepsaného profilu a spádu v hornině třídy těžitelnosti II skupiny 5 do 20 m3</t>
  </si>
  <si>
    <t>-344371696</t>
  </si>
  <si>
    <t>https://podminky.urs.cz/item/CS_URS_2025_01/132454201</t>
  </si>
  <si>
    <t>"v hor tř.3 - 5%" h*0,05</t>
  </si>
  <si>
    <t>1372183487</t>
  </si>
  <si>
    <t>"řad D1" 152,5</t>
  </si>
  <si>
    <t>"řad D2" 1,5*2*18,5</t>
  </si>
  <si>
    <t>643569908</t>
  </si>
  <si>
    <t>-724583050</t>
  </si>
  <si>
    <t>z*2</t>
  </si>
  <si>
    <t>788227670</t>
  </si>
  <si>
    <t>h*0,8-z</t>
  </si>
  <si>
    <t>1656684554</t>
  </si>
  <si>
    <t>h*0,15+h*0,05</t>
  </si>
  <si>
    <t>283226811</t>
  </si>
  <si>
    <t>-1002241916</t>
  </si>
  <si>
    <t>s+s1</t>
  </si>
  <si>
    <t>67,528*2 "Přepočtené koeficientem množství</t>
  </si>
  <si>
    <t>-182531350</t>
  </si>
  <si>
    <t>1121096343</t>
  </si>
  <si>
    <t>h-o-l</t>
  </si>
  <si>
    <t>-190997100</t>
  </si>
  <si>
    <t>"řad D1" 1,5*1,1*32,5-0,19*32,5</t>
  </si>
  <si>
    <t>"řad D2" 1,2*0,7*18,5-0,1382*18,5</t>
  </si>
  <si>
    <t>156000530</t>
  </si>
  <si>
    <t>60,433*2 "Přepočtené koeficientem množství</t>
  </si>
  <si>
    <t>285538534</t>
  </si>
  <si>
    <t>1,5*(32,5+18,5)</t>
  </si>
  <si>
    <t>-876278707</t>
  </si>
  <si>
    <t>32,5+18,5</t>
  </si>
  <si>
    <t>-2086459106</t>
  </si>
  <si>
    <t>-417995815</t>
  </si>
  <si>
    <t>"řad D1" 1,5*0,1*32,5</t>
  </si>
  <si>
    <t>"řad D2" 1,2*0,1*18,5</t>
  </si>
  <si>
    <t>755409240</t>
  </si>
  <si>
    <t>160415712</t>
  </si>
  <si>
    <t>-1948177842</t>
  </si>
  <si>
    <t>1920359620</t>
  </si>
  <si>
    <t>1770360120</t>
  </si>
  <si>
    <t>3*1,01 'Přepočtené koeficientem množství</t>
  </si>
  <si>
    <t>687135019</t>
  </si>
  <si>
    <t>1,2*1,2*0,1*3+1,2*1,2*0,8*2</t>
  </si>
  <si>
    <t>1342673273</t>
  </si>
  <si>
    <t>1,2*1,2*0,2*3</t>
  </si>
  <si>
    <t>1,2*1,2*0,8</t>
  </si>
  <si>
    <t>-290339215</t>
  </si>
  <si>
    <t>564231011</t>
  </si>
  <si>
    <t>Podklad nebo podsyp ze štěrkopísku ŠP s rozprostřením, vlhčením a zhutněním plochy jednotlivě do 100 m2, po zhutnění tl. 100 mm</t>
  </si>
  <si>
    <t>1933228225</t>
  </si>
  <si>
    <t>https://podminky.urs.cz/item/CS_URS_2025_01/564231011</t>
  </si>
  <si>
    <t>133623846</t>
  </si>
  <si>
    <t>13*2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</si>
  <si>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</si>
  <si>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</si>
  <si>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-20007250</t>
  </si>
  <si>
    <t>https://podminky.urs.cz/item/CS_URS_2025_01/596211110</t>
  </si>
  <si>
    <t>1330043550</t>
  </si>
  <si>
    <t>-383915253</t>
  </si>
  <si>
    <t>894411131</t>
  </si>
  <si>
    <t>Zřízení šachet kanalizačních z betonových dílců výšky vstupu do 1,50 m s obložením dna betonem tř. C 25/30, na potrubí DN přes 300 do 400</t>
  </si>
  <si>
    <t>1705593483</t>
  </si>
  <si>
    <t>https://podminky.urs.cz/item/CS_URS_2025_01/894411131</t>
  </si>
  <si>
    <t>-742299041</t>
  </si>
  <si>
    <t>59224167</t>
  </si>
  <si>
    <t>skruž betonová přechodová 62,5/100x60x12cm stupadla poplastovaná</t>
  </si>
  <si>
    <t>540468857</t>
  </si>
  <si>
    <t>-712515674</t>
  </si>
  <si>
    <t>894411151-1R</t>
  </si>
  <si>
    <t>Zřízení šachet kanalizačních z betonových dílců výšky vstupu do 1,50 m s obložením dna betonem tř. C 25/30, na potrubí DN 800</t>
  </si>
  <si>
    <t>-1267611731</t>
  </si>
  <si>
    <t>59224542</t>
  </si>
  <si>
    <t>deska betonová zákrytová šachty DN 1200 kanalizační 120/62,5x20cm</t>
  </si>
  <si>
    <t>242673767</t>
  </si>
  <si>
    <t>59224424</t>
  </si>
  <si>
    <t>skruž betonové šachty DN 1200 kanalizační 120x50x13,5cm stupadla poplastovaná</t>
  </si>
  <si>
    <t>1440034003</t>
  </si>
  <si>
    <t>59224341</t>
  </si>
  <si>
    <t>těsnění elastomerové pro spojení šachetních dílů DN 1200</t>
  </si>
  <si>
    <t>-2020122211</t>
  </si>
  <si>
    <t>59224357</t>
  </si>
  <si>
    <t>dno betonové šachty kanalizační jednolité 120x113x80cm</t>
  </si>
  <si>
    <t>-13655843</t>
  </si>
  <si>
    <t>-1587355224</t>
  </si>
  <si>
    <t>1+2</t>
  </si>
  <si>
    <t>1062793623</t>
  </si>
  <si>
    <t>506097044</t>
  </si>
  <si>
    <t>871393123</t>
  </si>
  <si>
    <t>Montáž kanalizačního potrubí z tvrdého PVC-U hladkého plnostěnného tuhost SN 12 DN 400</t>
  </si>
  <si>
    <t>43245608</t>
  </si>
  <si>
    <t>https://podminky.urs.cz/item/CS_URS_2025_01/871393123</t>
  </si>
  <si>
    <t>28611269</t>
  </si>
  <si>
    <t>trubka kanalizační PVC-U plnostěnná jednovrstvá DN 400x6000mm SN12</t>
  </si>
  <si>
    <t>536675287</t>
  </si>
  <si>
    <t>18,5</t>
  </si>
  <si>
    <t>18,5*1,03 'Přepočtené koeficientem množství</t>
  </si>
  <si>
    <t>871473123</t>
  </si>
  <si>
    <t>Montáž kanalizačního potrubí z tvrdého PVC-U hladkého plnostěnného tuhost SN 12 DN 800</t>
  </si>
  <si>
    <t>1250229845</t>
  </si>
  <si>
    <t>https://podminky.urs.cz/item/CS_URS_2025_01/871473123</t>
  </si>
  <si>
    <t>28611238</t>
  </si>
  <si>
    <t>trubka kanalizační PVC-U plnostěnná jednovrstvá s rázovou odolností DN 800x3000mm SN12</t>
  </si>
  <si>
    <t>1964826303</t>
  </si>
  <si>
    <t>32,5</t>
  </si>
  <si>
    <t>32,5*1,03 'Přepočtené koeficientem množství</t>
  </si>
  <si>
    <t>89442</t>
  </si>
  <si>
    <t>Atypická spojná šachta ŠD.4 viz výkres D.1-01.25</t>
  </si>
  <si>
    <t>KPL</t>
  </si>
  <si>
    <t>1366381049</t>
  </si>
  <si>
    <t>89443</t>
  </si>
  <si>
    <t>Atypická spojná šachta ŠD.1 viz výkres D.1-01.24</t>
  </si>
  <si>
    <t>1119913401</t>
  </si>
  <si>
    <t>899104112</t>
  </si>
  <si>
    <t>Osazení poklopů šachtových litinových, ocelových nebo železobetonových včetně rámů pro třídu zatížení D400, E600</t>
  </si>
  <si>
    <t>-480817758</t>
  </si>
  <si>
    <t>https://podminky.urs.cz/item/CS_URS_2025_01/899104112</t>
  </si>
  <si>
    <t>28661935</t>
  </si>
  <si>
    <t>poklop šachtový litinový DN 600 pro třídu zatížení D400</t>
  </si>
  <si>
    <t>-1130100804</t>
  </si>
  <si>
    <t>8997131112R</t>
  </si>
  <si>
    <t>Orientační tabulky na sloupku ocelovém v ochranné skruži viz výkres D.1-02.26, vč. zemních prací a ocel. sloupku</t>
  </si>
  <si>
    <t>-172255928</t>
  </si>
  <si>
    <t>1200434291</t>
  </si>
  <si>
    <t>18,5+32,5</t>
  </si>
  <si>
    <t>-41151330</t>
  </si>
  <si>
    <t>93932611R</t>
  </si>
  <si>
    <t>Uliční vpusť včetně mříže s rámem, vyrovnávacího prstence, kalového koše, horní skruže, zápachové uzávěrky a dna s kalovou prohlubní</t>
  </si>
  <si>
    <t>-2084773290</t>
  </si>
  <si>
    <t>899912</t>
  </si>
  <si>
    <t>Demontáž stávající vpusti</t>
  </si>
  <si>
    <t>512</t>
  </si>
  <si>
    <t>332081865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</si>
  <si>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</si>
  <si>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</si>
  <si>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1436040732</t>
  </si>
  <si>
    <t>https://podminky.urs.cz/item/CS_URS_2025_01/979054451</t>
  </si>
  <si>
    <t>-2075500934</t>
  </si>
  <si>
    <t>22,75</t>
  </si>
  <si>
    <t>347316087</t>
  </si>
  <si>
    <t>22,75*4 'Přepočtené koeficientem množství</t>
  </si>
  <si>
    <t>1530027355</t>
  </si>
  <si>
    <t>9,75</t>
  </si>
  <si>
    <t>1607968478</t>
  </si>
  <si>
    <t>997221615</t>
  </si>
  <si>
    <t>Poplatek za uložení stavebního odpadu na skládce (skládkovné) z prostého betonu zatříděného do Katalogu odpadů pod kódem 17 01 01</t>
  </si>
  <si>
    <t>-100941525</t>
  </si>
  <si>
    <t>https://podminky.urs.cz/item/CS_URS_2025_01/997221615</t>
  </si>
  <si>
    <t>704602168</t>
  </si>
  <si>
    <t>1173,99</t>
  </si>
  <si>
    <t>862,306</t>
  </si>
  <si>
    <t>76,886</t>
  </si>
  <si>
    <t>234,798</t>
  </si>
  <si>
    <t>62,337</t>
  </si>
  <si>
    <t>249,347</t>
  </si>
  <si>
    <t>SO-02 - Vodovod</t>
  </si>
  <si>
    <t>1462504755</t>
  </si>
  <si>
    <t>167194725</t>
  </si>
  <si>
    <t>1866331385</t>
  </si>
  <si>
    <t>-834698083</t>
  </si>
  <si>
    <t>-1511374349</t>
  </si>
  <si>
    <t>30*3</t>
  </si>
  <si>
    <t>2041770789</t>
  </si>
  <si>
    <t>-1913935646</t>
  </si>
  <si>
    <t>"řad 1-1" 54*1,2</t>
  </si>
  <si>
    <t>"řad 1-1-2" 16*1,2</t>
  </si>
  <si>
    <t>"řad 1-1-3" 27*1,2</t>
  </si>
  <si>
    <t>"řad 1-1-4" 17*1,2</t>
  </si>
  <si>
    <t>351661193</t>
  </si>
  <si>
    <t>"řad 1-1" 34*1,2</t>
  </si>
  <si>
    <t>"řad 1-1-2" 11*1,2</t>
  </si>
  <si>
    <t>"řad 1-1-3" 17*1,2</t>
  </si>
  <si>
    <t>"řad 1-1-4" 8*1,2</t>
  </si>
  <si>
    <t>1527887656</t>
  </si>
  <si>
    <t>(136,8+84)*1,7*1,2</t>
  </si>
  <si>
    <t>-1017702286</t>
  </si>
  <si>
    <t>"řad 1-1" 534,13+42,3</t>
  </si>
  <si>
    <t>"řad 1-1-2" 269,74</t>
  </si>
  <si>
    <t>"řad 1-1-3" 230,51</t>
  </si>
  <si>
    <t>"řad 1-1-4" 97,31</t>
  </si>
  <si>
    <t>-1673208866</t>
  </si>
  <si>
    <t>-722920527</t>
  </si>
  <si>
    <t>-516075495</t>
  </si>
  <si>
    <t>"řad 1-1" 1044,96+84,59</t>
  </si>
  <si>
    <t>"řad 1-1-2" 539,36</t>
  </si>
  <si>
    <t>"řad 1-1-3" 460,85</t>
  </si>
  <si>
    <t>"řad 1-1-4" 0,9*0,1*194,60</t>
  </si>
  <si>
    <t>-1537852835</t>
  </si>
  <si>
    <t>937156138</t>
  </si>
  <si>
    <t>76362314</t>
  </si>
  <si>
    <t>1708039944</t>
  </si>
  <si>
    <t>1161541275</t>
  </si>
  <si>
    <t>1206875616</t>
  </si>
  <si>
    <t>300,825*2 "Přepočtené koeficientem množství</t>
  </si>
  <si>
    <t>-1546333104</t>
  </si>
  <si>
    <t>410550783</t>
  </si>
  <si>
    <t>-1607266304</t>
  </si>
  <si>
    <t>"řad 1-1" 0,9*0,4*(315,5+24,13)</t>
  </si>
  <si>
    <t>"řad 1-1-2" 0,9*0,4*159</t>
  </si>
  <si>
    <t>"řad 1-1-3" 0,9*0,4*136,5</t>
  </si>
  <si>
    <t>"řad 1-1-4" 0,9*0,4*57,50</t>
  </si>
  <si>
    <t>2089461581</t>
  </si>
  <si>
    <t>240,66*2 "Přepočtené koeficientem množství</t>
  </si>
  <si>
    <t>715598546</t>
  </si>
  <si>
    <t>399307604</t>
  </si>
  <si>
    <t>"řad 1-1" 0,9*0,1*315,5</t>
  </si>
  <si>
    <t>"řad 1-1-2" 0,9*0,1*159</t>
  </si>
  <si>
    <t>"řad 1-1-3" 0,9*0,1*136,5</t>
  </si>
  <si>
    <t>"řad 1-1-4" 0,9*0,1*57,50</t>
  </si>
  <si>
    <t>"řad 1-1"0,9*0,1*24,13</t>
  </si>
  <si>
    <t>452323141</t>
  </si>
  <si>
    <t>Podkladní a zajišťovací konstrukce z betonu železového v otevřeném výkopu bez zvýšených nároků na prostředí bloky pro potrubí z betonu tř. C 16/20</t>
  </si>
  <si>
    <t>762165315</t>
  </si>
  <si>
    <t>https://podminky.urs.cz/item/CS_URS_2025_01/452323141</t>
  </si>
  <si>
    <t>0,55*0,35*0,3*(20+1)</t>
  </si>
  <si>
    <t>0,5*1,2*0,3*1</t>
  </si>
  <si>
    <t>452353111</t>
  </si>
  <si>
    <t>Bednění podkladních a zajišťovacích konstrukcí v otevřeném výkopu bloků pro potrubí zřízení</t>
  </si>
  <si>
    <t>-313448366</t>
  </si>
  <si>
    <t>https://podminky.urs.cz/item/CS_URS_2025_01/452353111</t>
  </si>
  <si>
    <t>(0,55*0,35*2+0,3*0,35*2)*(20+1)</t>
  </si>
  <si>
    <t>0,5*0,3*2+1,2*0,3*2</t>
  </si>
  <si>
    <t>452353112</t>
  </si>
  <si>
    <t>Bednění podkladních a zajišťovacích konstrukcí v otevřeném výkopu bloků pro potrubí odstranění</t>
  </si>
  <si>
    <t>-1175727201</t>
  </si>
  <si>
    <t>https://podminky.urs.cz/item/CS_URS_2025_01/452353112</t>
  </si>
  <si>
    <t>320175829</t>
  </si>
  <si>
    <t>1782906831</t>
  </si>
  <si>
    <t>967793678</t>
  </si>
  <si>
    <t>1650178044</t>
  </si>
  <si>
    <t>-1126030681</t>
  </si>
  <si>
    <t>857242122</t>
  </si>
  <si>
    <t>Montáž litinových tvarovek na potrubí litinovém tlakovém jednoosých na potrubí z trub přírubových v otevřeném výkopu, kanálu nebo v šachtě DN 80</t>
  </si>
  <si>
    <t>-1413620072</t>
  </si>
  <si>
    <t>https://podminky.urs.cz/item/CS_URS_2025_01/857242122</t>
  </si>
  <si>
    <t>55251800</t>
  </si>
  <si>
    <t>koleno s patkou jištěné proti posunu nástrčné hrdlo pro PE a PVC potrubí DN 80/90</t>
  </si>
  <si>
    <t>743778594</t>
  </si>
  <si>
    <t>"řad 1-1" 1</t>
  </si>
  <si>
    <t>"řad 1-1-2" 1</t>
  </si>
  <si>
    <t>"řad 1-1-3" 1</t>
  </si>
  <si>
    <t>"řad 1-1-4"1</t>
  </si>
  <si>
    <t>4*1,01 'Přepočtené koeficientem množství</t>
  </si>
  <si>
    <t>55259910</t>
  </si>
  <si>
    <t>koleno přírubové P tvárná litina DN 80-11,25°</t>
  </si>
  <si>
    <t>-1839061079</t>
  </si>
  <si>
    <t>55253996</t>
  </si>
  <si>
    <t>koleno přírubové z tvárné litiny,práškový epoxid tl 250µm FFK-kus DN 80- 30°</t>
  </si>
  <si>
    <t>2046541657</t>
  </si>
  <si>
    <t>857262122</t>
  </si>
  <si>
    <t>Montáž litinových tvarovek na potrubí litinovém tlakovém jednoosých na potrubí z trub přírubových v otevřeném výkopu, kanálu nebo v šachtě DN 100</t>
  </si>
  <si>
    <t>-503611946</t>
  </si>
  <si>
    <t>https://podminky.urs.cz/item/CS_URS_2025_01/857262122</t>
  </si>
  <si>
    <t>55253641</t>
  </si>
  <si>
    <t>přechod přírubový,práškový epoxid tl 250µm FFR-kus litinový DN 100/80</t>
  </si>
  <si>
    <t>-1715203198</t>
  </si>
  <si>
    <t>55259912</t>
  </si>
  <si>
    <t>koleno přírubové P tvárná litina DN 100-11,25°</t>
  </si>
  <si>
    <t>181621480</t>
  </si>
  <si>
    <t>55253997</t>
  </si>
  <si>
    <t>koleno přírubové z tvárné litiny,práškový epoxid tl 250µm FFK-kus DN 100- 30°</t>
  </si>
  <si>
    <t>1468375795</t>
  </si>
  <si>
    <t>857263131</t>
  </si>
  <si>
    <t>Montáž litinových tvarovek na potrubí litinovém tlakovém odbočných na potrubí z trub hrdlových v otevřeném výkopu, kanálu nebo v šachtě s integrovaným těsněním DN 100</t>
  </si>
  <si>
    <t>626395203</t>
  </si>
  <si>
    <t>https://podminky.urs.cz/item/CS_URS_2025_01/857263131</t>
  </si>
  <si>
    <t>"1-1"1</t>
  </si>
  <si>
    <t>55253515</t>
  </si>
  <si>
    <t>tvarovka přírubová litinová s přírubovou odbočkou,práškový epoxid tl 250µm T-kus DN 100/80</t>
  </si>
  <si>
    <t>-580532434</t>
  </si>
  <si>
    <t>55253517</t>
  </si>
  <si>
    <t>tvarovka přírubová litinová s přírubovou odbočkou,práškový epoxid tl 250µm T-kus DN 100/100</t>
  </si>
  <si>
    <t>-1879948019</t>
  </si>
  <si>
    <t>857312122</t>
  </si>
  <si>
    <t>Montáž litinových tvarovek na potrubí litinovém tlakovém jednoosých na potrubí z trub přírubových v otevřeném výkopu, kanálu nebo v šachtě DN 150</t>
  </si>
  <si>
    <t>-1367267083</t>
  </si>
  <si>
    <t>https://podminky.urs.cz/item/CS_URS_2025_01/857312122</t>
  </si>
  <si>
    <t>31951006</t>
  </si>
  <si>
    <t>potrubní spojka jištěná proti posuvu hrdlo-příruba DN 150</t>
  </si>
  <si>
    <t>109768766</t>
  </si>
  <si>
    <t>55253643</t>
  </si>
  <si>
    <t>přechod přírubový,práškový epoxid tl 250µm FFR-kus litinový DN 150/100</t>
  </si>
  <si>
    <t>-1022282190</t>
  </si>
  <si>
    <t>871161141</t>
  </si>
  <si>
    <t>Montáž vodovodního potrubí z polyetylenu PE100 RC v otevřeném výkopu svařovaných na tupo SDR 11/PN16 d 32 x 3,0 mm</t>
  </si>
  <si>
    <t>467885227</t>
  </si>
  <si>
    <t>https://podminky.urs.cz/item/CS_URS_2025_01/871161141</t>
  </si>
  <si>
    <t>28,5+34,5+14,5+13</t>
  </si>
  <si>
    <t>28613170</t>
  </si>
  <si>
    <t>potrubí vodovodní dvouvrstvé PE100 RC SDR11 32x3,0mm</t>
  </si>
  <si>
    <t>1705396537</t>
  </si>
  <si>
    <t>90,5*1,015 "Přepočtené koeficientem množství</t>
  </si>
  <si>
    <t>871211141</t>
  </si>
  <si>
    <t>Montáž vodovodního potrubí z polyetylenu PE100 RC v otevřeném výkopu svařovaných na tupo SDR 11/PN16 d 63 x 5,8 mm</t>
  </si>
  <si>
    <t>1017741567</t>
  </si>
  <si>
    <t>https://podminky.urs.cz/item/CS_URS_2025_01/871211141</t>
  </si>
  <si>
    <t>28613173</t>
  </si>
  <si>
    <t>potrubí vodovodní dvouvrstvé PE100 RC SDR11 63x5,8mm</t>
  </si>
  <si>
    <t>566827963</t>
  </si>
  <si>
    <t>1*1,015 "Přepočtené koeficientem množství</t>
  </si>
  <si>
    <t>871241141</t>
  </si>
  <si>
    <t>Montáž vodovodního potrubí z polyetylenu PE100 RC v otevřeném výkopu svařovaných na tupo SDR 11/PN16 d 90 x 8,2 mm</t>
  </si>
  <si>
    <t>1265041476</t>
  </si>
  <si>
    <t>https://podminky.urs.cz/item/CS_URS_2025_01/871241141</t>
  </si>
  <si>
    <t>"1-1-2"159</t>
  </si>
  <si>
    <t>"1-1-3"136,5</t>
  </si>
  <si>
    <t>"1-1-4"57,5</t>
  </si>
  <si>
    <t>28613556</t>
  </si>
  <si>
    <t>potrubí vodovodní dvouvrstvé PE100 RC SDR11 90x8,2mm</t>
  </si>
  <si>
    <t>663624775</t>
  </si>
  <si>
    <t>353*1,015 "Přepočtené koeficientem množství</t>
  </si>
  <si>
    <t>871251141</t>
  </si>
  <si>
    <t>Montáž vodovodního potrubí z polyetylenu PE100 RC v otevřeném výkopu svařovaných na tupo SDR 11/PN16 d 110 x 10,0 mm</t>
  </si>
  <si>
    <t>-985836300</t>
  </si>
  <si>
    <t>https://podminky.urs.cz/item/CS_URS_2025_01/871251141</t>
  </si>
  <si>
    <t>315,5</t>
  </si>
  <si>
    <t>"1-1"24,13</t>
  </si>
  <si>
    <t>28613557</t>
  </si>
  <si>
    <t>potrubí vodovodní dvouvrstvé PE100 RC SDR11 110x10mm</t>
  </si>
  <si>
    <t>1320308273</t>
  </si>
  <si>
    <t>339,63*1,015 "Přepočtené koeficientem množství</t>
  </si>
  <si>
    <t>877162001</t>
  </si>
  <si>
    <t>Montáž svěrných (mechanických) spojek na vodovodním potrubí spojek, kolen 90° nebo redukcí d 32</t>
  </si>
  <si>
    <t>541452547</t>
  </si>
  <si>
    <t>https://podminky.urs.cz/item/CS_URS_2025_01/877162001</t>
  </si>
  <si>
    <t>HWL.631003203416</t>
  </si>
  <si>
    <t xml:space="preserve">Přechodka  PE/stávající potrubí D32/-</t>
  </si>
  <si>
    <t>718282152</t>
  </si>
  <si>
    <t>35*1,015 'Přepočtené koeficientem množství</t>
  </si>
  <si>
    <t>877212001</t>
  </si>
  <si>
    <t>Montáž svěrných (mechanických) spojek na vodovodním potrubí spojek, kolen 90° nebo redukcí d 63</t>
  </si>
  <si>
    <t>-952175021</t>
  </si>
  <si>
    <t>https://podminky.urs.cz/item/CS_URS_2025_01/877212001</t>
  </si>
  <si>
    <t>63126205</t>
  </si>
  <si>
    <t>spojka svěrná kompozitní přímá pro PE potrubí d63</t>
  </si>
  <si>
    <t>805239810</t>
  </si>
  <si>
    <t>1*1,015 'Přepočtené koeficientem množství</t>
  </si>
  <si>
    <t>877241101</t>
  </si>
  <si>
    <t>Montáž tvarovek na vodovodním plastovém potrubí z polyetylenu PE 100 elektrotvarovek SDR 11/PN16 spojek, oblouků nebo redukcí d 90</t>
  </si>
  <si>
    <t>-299395157</t>
  </si>
  <si>
    <t>https://podminky.urs.cz/item/CS_URS_2025_01/877241101</t>
  </si>
  <si>
    <t>6+6+4+1+5</t>
  </si>
  <si>
    <t>28615974</t>
  </si>
  <si>
    <t>elektrospojka SDR11 PE 100 PN16 D 90mm</t>
  </si>
  <si>
    <t>-2085250014</t>
  </si>
  <si>
    <t>6*1,015 'Přepočtené koeficientem množství</t>
  </si>
  <si>
    <t>28654368</t>
  </si>
  <si>
    <t>příruba volná k lemovému nákružku z polypropylénu 90</t>
  </si>
  <si>
    <t>-198173354</t>
  </si>
  <si>
    <t>28653149</t>
  </si>
  <si>
    <t>nákružek lemový PE 100 SDR17 90mm</t>
  </si>
  <si>
    <t>-1676905891</t>
  </si>
  <si>
    <t>NCL.612667</t>
  </si>
  <si>
    <t>UB d90, PE100, SDR11, spojka bez dorazu, elektro</t>
  </si>
  <si>
    <t>222976114</t>
  </si>
  <si>
    <t>3+1</t>
  </si>
  <si>
    <t>4*1,015 'Přepočtené koeficientem množství</t>
  </si>
  <si>
    <t>NCL.615272</t>
  </si>
  <si>
    <t xml:space="preserve"> W30 d90, PE100, SDR11, koleno 30°, elektro</t>
  </si>
  <si>
    <t>-1911573075</t>
  </si>
  <si>
    <t>NCL.61613-1R</t>
  </si>
  <si>
    <t>WS11 d90, PE100, SDR11, koleno 11°, elektro</t>
  </si>
  <si>
    <t>1834002887</t>
  </si>
  <si>
    <t>4+1</t>
  </si>
  <si>
    <t>5*1,015 'Přepočtené koeficientem množství</t>
  </si>
  <si>
    <t>877241110</t>
  </si>
  <si>
    <t>Montáž tvarovek na vodovodním plastovém potrubí z polyetylenu PE 100 elektrotvarovek SDR 11/PN16 kolen 45° d 90</t>
  </si>
  <si>
    <t>-1760736062</t>
  </si>
  <si>
    <t>https://podminky.urs.cz/item/CS_URS_2025_01/877241110</t>
  </si>
  <si>
    <t>28614948</t>
  </si>
  <si>
    <t>elektrokoleno 45° PE 100 PN16 D 90mm</t>
  </si>
  <si>
    <t>-2139644231</t>
  </si>
  <si>
    <t>877251101</t>
  </si>
  <si>
    <t>Montáž tvarovek na vodovodním plastovém potrubí z polyetylenu PE 100 elektrotvarovek SDR 11/PN16 spojek, oblouků nebo redukcí d 110</t>
  </si>
  <si>
    <t>1525767372</t>
  </si>
  <si>
    <t>https://podminky.urs.cz/item/CS_URS_2025_01/877251101</t>
  </si>
  <si>
    <t>9+9+4+4+2+3</t>
  </si>
  <si>
    <t>"1-1"2+2</t>
  </si>
  <si>
    <t>28615975</t>
  </si>
  <si>
    <t>elektrospojka SDR11 PE 100 PN16 D 110mm</t>
  </si>
  <si>
    <t>-2004683265</t>
  </si>
  <si>
    <t>"1-1"4</t>
  </si>
  <si>
    <t>13*1,015 'Přepočtené koeficientem množství</t>
  </si>
  <si>
    <t>28654410</t>
  </si>
  <si>
    <t>příruba volná k lemovému nákružku z polypropylénu 110</t>
  </si>
  <si>
    <t>1322884864</t>
  </si>
  <si>
    <t>28653150</t>
  </si>
  <si>
    <t>nákružek lemový PE 100 SDR17 110mm</t>
  </si>
  <si>
    <t>1520109879</t>
  </si>
  <si>
    <t>NCL.612668</t>
  </si>
  <si>
    <t>UB d110, PE100, SDR11, spojka bez dorazu, elektro</t>
  </si>
  <si>
    <t>-616519435</t>
  </si>
  <si>
    <t>NCL.615273</t>
  </si>
  <si>
    <t>W30 d110, PE100, SDR11, koleno 30°, elektro</t>
  </si>
  <si>
    <t>80120862</t>
  </si>
  <si>
    <t>3*1,015 'Přepočtené koeficientem množství</t>
  </si>
  <si>
    <t>NCL.616139</t>
  </si>
  <si>
    <t>WS11 d110, PE100, SDR11, koleno 11°, elektro</t>
  </si>
  <si>
    <t>-194151859</t>
  </si>
  <si>
    <t>NCL.191125517</t>
  </si>
  <si>
    <t xml:space="preserve"> BB22, d110, PE100, SDR17, PN10, R = 1,5 x d, oblouk 22° bezešvý, na tupo, dlouhý</t>
  </si>
  <si>
    <t>-664307531</t>
  </si>
  <si>
    <t>2*1,015 'Přepočtené koeficientem množství</t>
  </si>
  <si>
    <t>877251110</t>
  </si>
  <si>
    <t>Montáž tvarovek na vodovodním plastovém potrubí z polyetylenu PE 100 elektrotvarovek SDR 11/PN16 kolen 45° d 110</t>
  </si>
  <si>
    <t>1839129593</t>
  </si>
  <si>
    <t>https://podminky.urs.cz/item/CS_URS_2025_01/877251110</t>
  </si>
  <si>
    <t>28614949</t>
  </si>
  <si>
    <t>elektrokoleno 45° PE 100 PN16 D 110mm</t>
  </si>
  <si>
    <t>1968030871</t>
  </si>
  <si>
    <t>891171324</t>
  </si>
  <si>
    <t>Montáž vodovodních armatur na potrubí šoupátek pro domovní přípojky s nástrčnými ISO konci PN16 DN 32</t>
  </si>
  <si>
    <t>-1832034748</t>
  </si>
  <si>
    <t>https://podminky.urs.cz/item/CS_URS_2025_01/891171324</t>
  </si>
  <si>
    <t>"1-1"12</t>
  </si>
  <si>
    <t>"1-1-2"11</t>
  </si>
  <si>
    <t>"1-1-3"7</t>
  </si>
  <si>
    <t>"1-1-4"5</t>
  </si>
  <si>
    <t>42221420</t>
  </si>
  <si>
    <t>šoupátko přípojkové přímé DN 25 ISO/vnější závit PN16, 32x1 1/4"</t>
  </si>
  <si>
    <t>176201367</t>
  </si>
  <si>
    <t>35*1,01 'Přepočtené koeficientem množství</t>
  </si>
  <si>
    <t>42291044</t>
  </si>
  <si>
    <t>souprava zemní pro domovní šoupátka 3/4"-2" Rd 1,3-1,8m</t>
  </si>
  <si>
    <t>3420028</t>
  </si>
  <si>
    <t>891221324</t>
  </si>
  <si>
    <t>Montáž vodovodních armatur na potrubí šoupátek pro domovní přípojky s nástrčnými ISO konci PN16 DN 63</t>
  </si>
  <si>
    <t>-820383107</t>
  </si>
  <si>
    <t>https://podminky.urs.cz/item/CS_URS_2025_01/891221324</t>
  </si>
  <si>
    <t>"1-1-2"1</t>
  </si>
  <si>
    <t>42221424</t>
  </si>
  <si>
    <t>šoupátko přípojkové přímé DN 50 ISO/vnější závit PN16, 63x2"</t>
  </si>
  <si>
    <t>-596440288</t>
  </si>
  <si>
    <t>-153976740</t>
  </si>
  <si>
    <t>85</t>
  </si>
  <si>
    <t>891241112</t>
  </si>
  <si>
    <t>Montáž vodovodních armatur na potrubí šoupátek nebo klapek uzavíracích v otevřeném výkopu nebo v šachtách s osazením zemní soupravy (bez poklopů) DN 80</t>
  </si>
  <si>
    <t>1505395172</t>
  </si>
  <si>
    <t>https://podminky.urs.cz/item/CS_URS_2025_01/891241112</t>
  </si>
  <si>
    <t>86</t>
  </si>
  <si>
    <t>42221116</t>
  </si>
  <si>
    <t>šoupátko s přírubami voda DN 80 PN16</t>
  </si>
  <si>
    <t>216684964</t>
  </si>
  <si>
    <t>"řad 1-1" 1+3</t>
  </si>
  <si>
    <t>"řad 1-1-3"1</t>
  </si>
  <si>
    <t>87</t>
  </si>
  <si>
    <t>42291013</t>
  </si>
  <si>
    <t>souprava zemní tuhá pro šoupátka DN 50-100mm Rd 1,5m</t>
  </si>
  <si>
    <t>-2136843551</t>
  </si>
  <si>
    <t>88</t>
  </si>
  <si>
    <t>42291038</t>
  </si>
  <si>
    <t>souprava zemní teleskopická pro E2 šoupatka DN 50-100mm Rd 1,3-1,8m</t>
  </si>
  <si>
    <t>-940779203</t>
  </si>
  <si>
    <t>89</t>
  </si>
  <si>
    <t>891247111</t>
  </si>
  <si>
    <t>Montáž hydrantů podzemních DN 80</t>
  </si>
  <si>
    <t>164926790</t>
  </si>
  <si>
    <t>90</t>
  </si>
  <si>
    <t>42273594</t>
  </si>
  <si>
    <t>hydrant podzemní DN 80 PN 16 dvojitý uzávěr s koulí krycí v 1500mm</t>
  </si>
  <si>
    <t>769381044</t>
  </si>
  <si>
    <t>91</t>
  </si>
  <si>
    <t>891249111</t>
  </si>
  <si>
    <t>Montáž vodovodních armatur na potrubí navrtávacích pasů s ventilem Jt 1 MPa, na potrubí z trub litinových, ocelových nebo plastických hmot DN 80</t>
  </si>
  <si>
    <t>-268940729</t>
  </si>
  <si>
    <t>https://podminky.urs.cz/item/CS_URS_2025_01/891249111</t>
  </si>
  <si>
    <t>"1-1-2"11+1</t>
  </si>
  <si>
    <t>92</t>
  </si>
  <si>
    <t>42273547</t>
  </si>
  <si>
    <t>pás navrtávací se závitovým výstupem z tvárné litiny pro vodovodní PE a PVC potrubí 90-5/4"</t>
  </si>
  <si>
    <t>1636974725</t>
  </si>
  <si>
    <t>11+7+5</t>
  </si>
  <si>
    <t>93</t>
  </si>
  <si>
    <t>42273546</t>
  </si>
  <si>
    <t>pás navrtávací se závitovým výstupem z tvárné litiny pro vodovodní PE a PVC potrubí 90-2"</t>
  </si>
  <si>
    <t>907580015</t>
  </si>
  <si>
    <t>94</t>
  </si>
  <si>
    <t>891261112</t>
  </si>
  <si>
    <t>Montáž vodovodních armatur na potrubí šoupátek nebo klapek uzavíracích v otevřeném výkopu nebo v šachtách s osazením zemní soupravy (bez poklopů) DN 100</t>
  </si>
  <si>
    <t>-1150670101</t>
  </si>
  <si>
    <t>https://podminky.urs.cz/item/CS_URS_2025_01/891261112</t>
  </si>
  <si>
    <t>"1-1"2</t>
  </si>
  <si>
    <t>95</t>
  </si>
  <si>
    <t>42221117</t>
  </si>
  <si>
    <t>šoupátko s přírubami voda DN 100 PN16</t>
  </si>
  <si>
    <t>-197891965</t>
  </si>
  <si>
    <t>96</t>
  </si>
  <si>
    <t>-1305762283</t>
  </si>
  <si>
    <t>97</t>
  </si>
  <si>
    <t>891269111</t>
  </si>
  <si>
    <t>Montáž vodovodních armatur na potrubí navrtávacích pasů s ventilem Jt 1 MPa, na potrubí z trub litinových, ocelových nebo plastických hmot DN 100</t>
  </si>
  <si>
    <t>-1560411108</t>
  </si>
  <si>
    <t>https://podminky.urs.cz/item/CS_URS_2025_01/891269111</t>
  </si>
  <si>
    <t>98</t>
  </si>
  <si>
    <t>42273551</t>
  </si>
  <si>
    <t>pás navrtávací se závitovým výstupem z tvárné litiny pro vodovodní PE a PVC potrubí 110-5/4"</t>
  </si>
  <si>
    <t>1319759623</t>
  </si>
  <si>
    <t>12*1,01 'Přepočtené koeficientem množství</t>
  </si>
  <si>
    <t>99</t>
  </si>
  <si>
    <t>892233122</t>
  </si>
  <si>
    <t>Proplach a dezinfekce vodovodního potrubí DN od 40 do 70</t>
  </si>
  <si>
    <t>-682544338</t>
  </si>
  <si>
    <t>https://podminky.urs.cz/item/CS_URS_2025_01/892233122</t>
  </si>
  <si>
    <t>28,5+34,5+1+14,5+13</t>
  </si>
  <si>
    <t>100</t>
  </si>
  <si>
    <t>892241111</t>
  </si>
  <si>
    <t>Tlakové zkoušky vodou na potrubí DN do 80</t>
  </si>
  <si>
    <t>387542437</t>
  </si>
  <si>
    <t>https://podminky.urs.cz/item/CS_URS_2025_01/892241111</t>
  </si>
  <si>
    <t>28,5</t>
  </si>
  <si>
    <t>159+34,5+1</t>
  </si>
  <si>
    <t>136,5+14,5</t>
  </si>
  <si>
    <t>57,5+13</t>
  </si>
  <si>
    <t>101</t>
  </si>
  <si>
    <t>892271111</t>
  </si>
  <si>
    <t>Tlakové zkoušky vodou na potrubí DN 100 nebo 125</t>
  </si>
  <si>
    <t>-2098421970</t>
  </si>
  <si>
    <t>https://podminky.urs.cz/item/CS_URS_2025_01/892271111</t>
  </si>
  <si>
    <t>315,5+24,13</t>
  </si>
  <si>
    <t>102</t>
  </si>
  <si>
    <t>892273122</t>
  </si>
  <si>
    <t>Proplach a dezinfekce vodovodního potrubí DN od 80 do 125</t>
  </si>
  <si>
    <t>73246012</t>
  </si>
  <si>
    <t>https://podminky.urs.cz/item/CS_URS_2025_01/892273122</t>
  </si>
  <si>
    <t>315,5+24,13+159+136,5+57,5</t>
  </si>
  <si>
    <t>103</t>
  </si>
  <si>
    <t>892372111</t>
  </si>
  <si>
    <t>Tlakové zkoušky vodou zabezpečení konců potrubí při tlakových zkouškách DN do 300</t>
  </si>
  <si>
    <t>-1580690204</t>
  </si>
  <si>
    <t>https://podminky.urs.cz/item/CS_URS_2025_01/892372111</t>
  </si>
  <si>
    <t>8+1</t>
  </si>
  <si>
    <t>104</t>
  </si>
  <si>
    <t>899401112</t>
  </si>
  <si>
    <t>Osazení poklopů uličních s pevným rámem litinových šoupátkových</t>
  </si>
  <si>
    <t>321662518</t>
  </si>
  <si>
    <t>https://podminky.urs.cz/item/CS_URS_2025_01/899401112</t>
  </si>
  <si>
    <t>105</t>
  </si>
  <si>
    <t>42291352</t>
  </si>
  <si>
    <t>poklop litinový šoupátkový pro zemní soupravy osazení do terénu a do vozovky</t>
  </si>
  <si>
    <t>-312282807</t>
  </si>
  <si>
    <t>1+3+7+12+2</t>
  </si>
  <si>
    <t>1+12</t>
  </si>
  <si>
    <t>1+7</t>
  </si>
  <si>
    <t>1+5</t>
  </si>
  <si>
    <t>106</t>
  </si>
  <si>
    <t>56230636</t>
  </si>
  <si>
    <t>deska podkladová uličního poklopu plastového ventilkového a šoupatového</t>
  </si>
  <si>
    <t>901384782</t>
  </si>
  <si>
    <t>107</t>
  </si>
  <si>
    <t>899401113</t>
  </si>
  <si>
    <t>Osazení poklopů uličních s pevným rámem litinových hydrantových</t>
  </si>
  <si>
    <t>-1521324922</t>
  </si>
  <si>
    <t>https://podminky.urs.cz/item/CS_URS_2025_01/899401113</t>
  </si>
  <si>
    <t>108</t>
  </si>
  <si>
    <t>42291452</t>
  </si>
  <si>
    <t>poklop litinový hydrantový DN 80</t>
  </si>
  <si>
    <t>1282854264</t>
  </si>
  <si>
    <t>109</t>
  </si>
  <si>
    <t>42210052</t>
  </si>
  <si>
    <t>deska podkladová uličního poklopu litinového hydrantového</t>
  </si>
  <si>
    <t>845642356</t>
  </si>
  <si>
    <t>110</t>
  </si>
  <si>
    <t>Orientační tabulky na sloupku ocelovém v ochranné skruži viz výkres D.6, vč. zemních prací a ocel. sloupku</t>
  </si>
  <si>
    <t>-687398089</t>
  </si>
  <si>
    <t>111</t>
  </si>
  <si>
    <t>899721111</t>
  </si>
  <si>
    <t>Signalizační vodič na potrubí DN do 150 mm</t>
  </si>
  <si>
    <t>544061563</t>
  </si>
  <si>
    <t>https://podminky.urs.cz/item/CS_URS_2025_01/899721111</t>
  </si>
  <si>
    <t>112</t>
  </si>
  <si>
    <t>-409902906</t>
  </si>
  <si>
    <t>113</t>
  </si>
  <si>
    <t>spm1</t>
  </si>
  <si>
    <t>Napojovací vývod</t>
  </si>
  <si>
    <t>-360549913</t>
  </si>
  <si>
    <t>"1-1"6</t>
  </si>
  <si>
    <t>"1-1-3"1</t>
  </si>
  <si>
    <t>114</t>
  </si>
  <si>
    <t>R8-1</t>
  </si>
  <si>
    <t xml:space="preserve">Náhradní zásobování po dobu stavby - dodávka a montáž suchovodu vč. potřebných tvarovek, tlakové zkoušky a dezinfekce, zajištění potrubí náhradního zásobování proti klimatickým vlivům, zajištění ochrany potrubí pro přejíždění automobily a přechody pro chodce, </t>
  </si>
  <si>
    <t>1520308097</t>
  </si>
  <si>
    <t>115</t>
  </si>
  <si>
    <t>R8-2</t>
  </si>
  <si>
    <t>Revize hydrantu</t>
  </si>
  <si>
    <t>-1744708010</t>
  </si>
  <si>
    <t>116</t>
  </si>
  <si>
    <t>-359316490</t>
  </si>
  <si>
    <t>117</t>
  </si>
  <si>
    <t>437325505</t>
  </si>
  <si>
    <t>118</t>
  </si>
  <si>
    <t>-1273989565</t>
  </si>
  <si>
    <t>119</t>
  </si>
  <si>
    <t>-1922783350</t>
  </si>
  <si>
    <t>120</t>
  </si>
  <si>
    <t>1338492315</t>
  </si>
  <si>
    <t>121</t>
  </si>
  <si>
    <t>36530597</t>
  </si>
  <si>
    <t>122</t>
  </si>
  <si>
    <t>-1832193000</t>
  </si>
  <si>
    <t>A</t>
  </si>
  <si>
    <t>obnova povrchu</t>
  </si>
  <si>
    <t>S</t>
  </si>
  <si>
    <t>délka spáry</t>
  </si>
  <si>
    <t>SO-06 - Obnova povrchu silnice III/1519</t>
  </si>
  <si>
    <t>-597535045</t>
  </si>
  <si>
    <t>Poznámka k položce:_x000d_
bude použito do aktivní zony komunikace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</si>
  <si>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</si>
  <si>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</si>
  <si>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-1366900452</t>
  </si>
  <si>
    <t>https://podminky.urs.cz/item/CS_URS_2025_01/113107243</t>
  </si>
  <si>
    <t>113154523</t>
  </si>
  <si>
    <t>Frézování živičného podkladu nebo krytu s naložením hmot na dopravní prostředek plochy do 500 m2 pruhu šířky přes 0,5 m, tloušťky vrstvy 50 mm</t>
  </si>
  <si>
    <t>-1581357619</t>
  </si>
  <si>
    <t>https://podminky.urs.cz/item/CS_URS_2025_01/113154523</t>
  </si>
  <si>
    <t>564861113</t>
  </si>
  <si>
    <t>Podklad ze štěrkodrti ŠD s rozprostřením a zhutněním plochy přes 100 m2, po zhutnění tl. 220 mm</t>
  </si>
  <si>
    <t>-1663143369</t>
  </si>
  <si>
    <t>https://podminky.urs.cz/item/CS_URS_2025_01/564861113</t>
  </si>
  <si>
    <t>A*2</t>
  </si>
  <si>
    <t>577144111</t>
  </si>
  <si>
    <t>Asfaltový beton vrstva obrusná ACO 11 (ABS) s rozprostřením a se zhutněním z nemodifikovaného asfaltu v pruhu šířky do 3 m tř. I (ACO 11+), po zhutnění tl. 50 mm</t>
  </si>
  <si>
    <t>871925277</t>
  </si>
  <si>
    <t>https://podminky.urs.cz/item/CS_URS_2025_01/577144111</t>
  </si>
  <si>
    <t>5+25+5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</si>
  <si>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</si>
  <si>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</si>
  <si>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-1180209229</t>
  </si>
  <si>
    <t>https://podminky.urs.cz/item/CS_URS_2025_01/919732211</t>
  </si>
  <si>
    <t>6+14+6</t>
  </si>
  <si>
    <t>-1313519726</t>
  </si>
  <si>
    <t>1709443438</t>
  </si>
  <si>
    <t>"živice"4,025+11,060</t>
  </si>
  <si>
    <t>"podkladní vrstvy"15,4</t>
  </si>
  <si>
    <t>543729040</t>
  </si>
  <si>
    <t>30,485*4 'Přepočtené koeficientem množství</t>
  </si>
  <si>
    <t>-208167837</t>
  </si>
  <si>
    <t>-48096056</t>
  </si>
  <si>
    <t>998225111</t>
  </si>
  <si>
    <t>Přesun hmot pro komunikace s krytem z kameniva, monolitickým betonovým nebo živičným dopravní vzdálenost do 200 m jakékoliv délky objektu</t>
  </si>
  <si>
    <t>1239319704</t>
  </si>
  <si>
    <t>https://podminky.urs.cz/item/CS_URS_2025_01/998225111</t>
  </si>
  <si>
    <t>AZ</t>
  </si>
  <si>
    <t>aktivní zona - objem</t>
  </si>
  <si>
    <t>481,25</t>
  </si>
  <si>
    <t>mk</t>
  </si>
  <si>
    <t>místní komunikace - plocha</t>
  </si>
  <si>
    <t>1193</t>
  </si>
  <si>
    <t>sk</t>
  </si>
  <si>
    <t>skládka vytlačená zemina</t>
  </si>
  <si>
    <t>1229,021</t>
  </si>
  <si>
    <t>výkop</t>
  </si>
  <si>
    <t>1630,628</t>
  </si>
  <si>
    <t>zá</t>
  </si>
  <si>
    <t>882,857</t>
  </si>
  <si>
    <t>III - etapa</t>
  </si>
  <si>
    <t>22231</t>
  </si>
  <si>
    <t>PSV - Práce a dodávky PSV</t>
  </si>
  <si>
    <t xml:space="preserve">    715 - Izolace proti chemickým vlivům</t>
  </si>
  <si>
    <t>M - Práce a dodávky M</t>
  </si>
  <si>
    <t xml:space="preserve">    23-M - Montáže potrubí</t>
  </si>
  <si>
    <t>113107212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</si>
  <si>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</si>
  <si>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-853965061</t>
  </si>
  <si>
    <t>https://podminky.urs.cz/item/CS_URS_2025_01/113107212</t>
  </si>
  <si>
    <t>"provizorní vrstva komunikace"mk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</si>
  <si>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</si>
  <si>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</si>
  <si>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-1459432048</t>
  </si>
  <si>
    <t>https://podminky.urs.cz/item/CS_URS_2025_01/113107222</t>
  </si>
  <si>
    <t>113107230</t>
  </si>
  <si>
    <t>Odstranění podkladů nebo krytů strojně plochy jednotlivě přes 200 m2 s přemístěním hmot na skládku na vzdálenost do 20 m nebo s naložením na dopravní prostředek z betonu prostého, o tl. vrstvy do 100 mm</t>
  </si>
  <si>
    <t>192896611</t>
  </si>
  <si>
    <t>https://podminky.urs.cz/item/CS_URS_2025_01/113107230</t>
  </si>
  <si>
    <t>13*0,5</t>
  </si>
  <si>
    <t>1671631753</t>
  </si>
  <si>
    <t>113154533</t>
  </si>
  <si>
    <t>Frézování živičného podkladu nebo krytu s naložením hmot na dopravní prostředek plochy přes 500 do 2 000 m2 pruhu šířky do 1 m, tloušťky vrstvy 50 mm</t>
  </si>
  <si>
    <t>1584851642</t>
  </si>
  <si>
    <t>https://podminky.urs.cz/item/CS_URS_2025_01/113154533</t>
  </si>
  <si>
    <t>113202111</t>
  </si>
  <si>
    <t>Vytrhání obrub s vybouráním lože, s přemístěním hmot na skládku na vzdálenost do 3 m nebo s naložením na dopravní prostředek z krajníků nebo obrubníků stojatých</t>
  </si>
  <si>
    <t>1714142529</t>
  </si>
  <si>
    <t>https://podminky.urs.cz/item/CS_URS_2025_01/113202111</t>
  </si>
  <si>
    <t>84*0,5</t>
  </si>
  <si>
    <t>533351494</t>
  </si>
  <si>
    <t>653,68*0,2</t>
  </si>
  <si>
    <t>1788133595</t>
  </si>
  <si>
    <t>130,736/8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</si>
  <si>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</si>
  <si>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</si>
  <si>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76437168</t>
  </si>
  <si>
    <t>https://podminky.urs.cz/item/CS_URS_2025_01/119001405</t>
  </si>
  <si>
    <t>1,1*23+14,13</t>
  </si>
  <si>
    <t>1,1*3</t>
  </si>
  <si>
    <t>1,1*1</t>
  </si>
  <si>
    <t>1,1*8+33,28+14,5</t>
  </si>
  <si>
    <t>-2062484927</t>
  </si>
  <si>
    <t>1,1*8</t>
  </si>
  <si>
    <t>1,1*2+38,92+58</t>
  </si>
  <si>
    <t>1,1*2</t>
  </si>
  <si>
    <t>1,1*6</t>
  </si>
  <si>
    <t>-116388330</t>
  </si>
  <si>
    <t>1,1*19</t>
  </si>
  <si>
    <t>1,1*10</t>
  </si>
  <si>
    <t>121151123</t>
  </si>
  <si>
    <t>Sejmutí ornice strojně při souvislé ploše přes 500 m2, tl. vrstvy do 200 mm</t>
  </si>
  <si>
    <t>261237427</t>
  </si>
  <si>
    <t>https://podminky.urs.cz/item/CS_URS_2025_01/121151123</t>
  </si>
  <si>
    <t>5*98,2</t>
  </si>
  <si>
    <t>131251100</t>
  </si>
  <si>
    <t>Hloubení nezapažených jam a zářezů strojně s urovnáním dna do předepsaného profilu a spádu v hornině třídy těžitelnosti I skupiny 3 do 20 m3</t>
  </si>
  <si>
    <t>1256363168</t>
  </si>
  <si>
    <t>https://podminky.urs.cz/item/CS_URS_2025_01/131251100</t>
  </si>
  <si>
    <t>0,5*0,5*pi/4*(3+2+1+2)"trasírka"</t>
  </si>
  <si>
    <t>-1895794674</t>
  </si>
  <si>
    <t>1055,38+238,92+145,51+268,83</t>
  </si>
  <si>
    <t>"komunikace"-0,49*1,1*653,68</t>
  </si>
  <si>
    <t>"odbočky"0,9*2*203,5</t>
  </si>
  <si>
    <t>"povrchy odbočky"-0,49*0,9*4*34-0,24*6,5-0,35*50,5*0,5</t>
  </si>
  <si>
    <t>"zeleň"-0,2*1,1*98,2</t>
  </si>
  <si>
    <t>Mezisoučet</t>
  </si>
  <si>
    <t>"tř.3 - 80%"v*0,8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</si>
  <si>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</si>
  <si>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</si>
  <si>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-1218895078</t>
  </si>
  <si>
    <t>https://podminky.urs.cz/item/CS_URS_2025_01/132354206</t>
  </si>
  <si>
    <t>"tř.4- 15%"v*0,15</t>
  </si>
  <si>
    <t>132454206</t>
  </si>
  <si>
    <t>Hloubení zapažených rýh šířky přes 800 do 2 000 mm strojně s urovnáním dna do předepsaného profilu a spádu v hornině třídy těžitelnosti II skupiny 5 přes 1 000 do 5 000 m3</t>
  </si>
  <si>
    <t>1804624256</t>
  </si>
  <si>
    <t>https://podminky.urs.cz/item/CS_URS_2025_01/132454206</t>
  </si>
  <si>
    <t>"tř.4- 5%"v*0,05</t>
  </si>
  <si>
    <t>139001101</t>
  </si>
  <si>
    <t>Příplatek k cenám hloubených vykopávek za ztížení vykopávky v blízkosti podzemního vedení nebo výbušnin pro jakoukoliv třídu horniny</t>
  </si>
  <si>
    <t>656419715</t>
  </si>
  <si>
    <t>https://podminky.urs.cz/item/CS_URS_2025_01/139001101</t>
  </si>
  <si>
    <t>1,1*1,5*1*85+1,1*1,5*152,83</t>
  </si>
  <si>
    <t>141721335</t>
  </si>
  <si>
    <t>Řízené šnekové horizontální vrtání s vtlačením potrubí v hloubce do 6 m v hornině třídy těžitelnosti I a II, skupiny 1 až 4 dimenze pro ocelové potrubí délky vrtu do 20 m, průměru přes DN 400 do 500 mm</t>
  </si>
  <si>
    <t>-30377119</t>
  </si>
  <si>
    <t>https://podminky.urs.cz/item/CS_URS_2025_01/141721335</t>
  </si>
  <si>
    <t>140332-1</t>
  </si>
  <si>
    <t>trubka ocelová bezešvá hladká tl 8mm ČSN 41 1375.1 D 508mm</t>
  </si>
  <si>
    <t>-364816299</t>
  </si>
  <si>
    <t>6*1,01</t>
  </si>
  <si>
    <t>141721345</t>
  </si>
  <si>
    <t>Řízené šnekové horizontální vrtání s vtlačením potrubí v hloubce do 6 m v hornině třídy těžitelnosti I a II, skupiny 1 až 4 dimenze pro ocelové potrubí délky vrtu přes 20 do 50 m, průměru přes DN 400 do 500 mm</t>
  </si>
  <si>
    <t>1939887205</t>
  </si>
  <si>
    <t>https://podminky.urs.cz/item/CS_URS_2025_01/141721345</t>
  </si>
  <si>
    <t>228046749</t>
  </si>
  <si>
    <t>30*1,01</t>
  </si>
  <si>
    <t>151101101</t>
  </si>
  <si>
    <t>Zřízení pažení a rozepření stěn rýh pro podzemní vedení příložné pro jakoukoliv mezerovitost, hloubky do 2 m</t>
  </si>
  <si>
    <t>645193488</t>
  </si>
  <si>
    <t>https://podminky.urs.cz/item/CS_URS_2025_01/151101101</t>
  </si>
  <si>
    <t>2*120*2</t>
  </si>
  <si>
    <t>151101102</t>
  </si>
  <si>
    <t>Zřízení pažení a rozepření stěn rýh pro podzemní vedení příložné pro jakoukoliv mezerovitost, hloubky přes 2 do 4 m</t>
  </si>
  <si>
    <t>-156630776</t>
  </si>
  <si>
    <t>https://podminky.urs.cz/item/CS_URS_2025_01/151101102</t>
  </si>
  <si>
    <t>2109,73+434,41+264,56+488,78</t>
  </si>
  <si>
    <t>151101111</t>
  </si>
  <si>
    <t>Odstranění pažení a rozepření stěn rýh pro podzemní vedení s uložením materiálu na vzdálenost do 3 m od kraje výkopu příložné, hloubky do 2 m</t>
  </si>
  <si>
    <t>-1507872081</t>
  </si>
  <si>
    <t>https://podminky.urs.cz/item/CS_URS_2025_01/151101111</t>
  </si>
  <si>
    <t>151101112</t>
  </si>
  <si>
    <t>Odstranění pažení a rozepření stěn rýh pro podzemní vedení s uložením materiálu na vzdálenost do 3 m od kraje výkopu příložné, hloubky přes 2 do 4 m</t>
  </si>
  <si>
    <t>-201263755</t>
  </si>
  <si>
    <t>https://podminky.urs.cz/item/CS_URS_2025_01/151101112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</si>
  <si>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</si>
  <si>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</si>
  <si>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-2143577798</t>
  </si>
  <si>
    <t>https://podminky.urs.cz/item/CS_URS_2025_01/162451106</t>
  </si>
  <si>
    <t>"meziskládka"(V-sk)*2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</si>
  <si>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</si>
  <si>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</si>
  <si>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1157410581</t>
  </si>
  <si>
    <t>https://podminky.urs.cz/item/CS_URS_2025_01/162651132</t>
  </si>
  <si>
    <t>"trvalá skládka"sk</t>
  </si>
  <si>
    <t>1228935899</t>
  </si>
  <si>
    <t>"meziskládka"V-sk</t>
  </si>
  <si>
    <t>-632925765</t>
  </si>
  <si>
    <t>sk*2</t>
  </si>
  <si>
    <t>1661344001</t>
  </si>
  <si>
    <t>-zá</t>
  </si>
  <si>
    <t>Az</t>
  </si>
  <si>
    <t>1247368232</t>
  </si>
  <si>
    <t>"obsyp"-0,615*1,1*(461,36-30-6+52,27+109,16)</t>
  </si>
  <si>
    <t>"obsyp"-0,55*1,1*(58+61,88)</t>
  </si>
  <si>
    <t>"obsyp"-0,5*0,9*22</t>
  </si>
  <si>
    <t>"obsyp"-0,45*0,9*(88,5+9,5)</t>
  </si>
  <si>
    <t>"stávající sítě"-(1,1*0,5*1,2*85+1,1*0,5*152,83)</t>
  </si>
  <si>
    <t>"lože"-0,1*1,1*(461,36-6-30+52,27+58+61,88+109,16)</t>
  </si>
  <si>
    <t>"lože"-0,1*0,9*120</t>
  </si>
  <si>
    <t>58331200</t>
  </si>
  <si>
    <t>štěrkopísek netříděný</t>
  </si>
  <si>
    <t>-1920894712</t>
  </si>
  <si>
    <t>0,5*1915*0,5</t>
  </si>
  <si>
    <t>0,5*5</t>
  </si>
  <si>
    <t>Az*1,67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</si>
  <si>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</si>
  <si>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</si>
  <si>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-1528076328</t>
  </si>
  <si>
    <t>https://podminky.urs.cz/item/CS_URS_2025_01/175111101</t>
  </si>
  <si>
    <t>0,615*1,1*(461,36-30-6+52,27+109,16)-0,315*0,315*pi*(461,36-30-6+52,27+109,16)/4</t>
  </si>
  <si>
    <t>0,55*1,1*(58+61,88)-0,25*0,25*pi*(58+61,88)/4</t>
  </si>
  <si>
    <t>0,5*0,9*22-0,2*0,2*pi*22/4</t>
  </si>
  <si>
    <t>0,45*0,9*(88,5+9,5)</t>
  </si>
  <si>
    <t>"stávající sítě"1,1*0,5*1,2*85+1,1*0,5*152,83</t>
  </si>
  <si>
    <t>58337302</t>
  </si>
  <si>
    <t>štěrkopísek frakce 0/16</t>
  </si>
  <si>
    <t>-1928692901</t>
  </si>
  <si>
    <t>606,933*1,67</t>
  </si>
  <si>
    <t>181351113</t>
  </si>
  <si>
    <t>Rozprostření a urovnání ornice v rovině nebo ve svahu sklonu do 1:5 strojně při souvislé ploše přes 500 m2, tl. vrstvy do 200 mm</t>
  </si>
  <si>
    <t>1776487167</t>
  </si>
  <si>
    <t>https://podminky.urs.cz/item/CS_URS_2025_01/181351113</t>
  </si>
  <si>
    <t>181411131</t>
  </si>
  <si>
    <t>Založení trávníku na půdě předem připravené plochy do 1000 m2 výsevem včetně utažení parkového v rovině nebo na svahu do 1:5</t>
  </si>
  <si>
    <t>2123442703</t>
  </si>
  <si>
    <t>https://podminky.urs.cz/item/CS_URS_2025_01/181411131</t>
  </si>
  <si>
    <t>00572410</t>
  </si>
  <si>
    <t>osivo směs travní parková</t>
  </si>
  <si>
    <t>kg</t>
  </si>
  <si>
    <t>1449778307</t>
  </si>
  <si>
    <t>491</t>
  </si>
  <si>
    <t>491*0,03 'Přepočtené koeficientem množství</t>
  </si>
  <si>
    <t>338171123</t>
  </si>
  <si>
    <t>Montáž sloupků a vzpěr plotových ocelových trubkových nebo profilovaných výšky přes 2 do 2,6 m se zabetonováním do 0,08 m3 do připravených jamek</t>
  </si>
  <si>
    <t>-1032574511</t>
  </si>
  <si>
    <t>https://podminky.urs.cz/item/CS_URS_2025_01/338171123</t>
  </si>
  <si>
    <t>(3+2+1+2)"trasírka"</t>
  </si>
  <si>
    <t>140110500</t>
  </si>
  <si>
    <t>trubka ocelová bezešvá hladká jakost 11 353 76x3,2mm</t>
  </si>
  <si>
    <t>1803227685</t>
  </si>
  <si>
    <t>Poznámka k položce:_x000d_
vč. povrchové úpravy</t>
  </si>
  <si>
    <t>3,65*(3+2+1+2)*1,01"trasírky"</t>
  </si>
  <si>
    <t>55283884-1</t>
  </si>
  <si>
    <t xml:space="preserve">dno klenuté S235JR, DN 400, vč. povrchové úpravy </t>
  </si>
  <si>
    <t>2012781852</t>
  </si>
  <si>
    <t>(3+2+1+2)*1,01"trasírky"</t>
  </si>
  <si>
    <t>13010010</t>
  </si>
  <si>
    <t>tyč ocelová kruhová jakost S235JR (11 375) D 8mm</t>
  </si>
  <si>
    <t>1206718547</t>
  </si>
  <si>
    <t>0,64*(3+2+1+2)/1000"trasírky"</t>
  </si>
  <si>
    <t>-535477651</t>
  </si>
  <si>
    <t>461,36+57,27+58+61,88+109,16</t>
  </si>
  <si>
    <t>-454600913</t>
  </si>
  <si>
    <t>-1756808501</t>
  </si>
  <si>
    <t>0,1*1,1*(461,36-6-30+52,27+58+61,88+109,16)</t>
  </si>
  <si>
    <t>0,1*0,9*120</t>
  </si>
  <si>
    <t>452112111</t>
  </si>
  <si>
    <t>-508028958</t>
  </si>
  <si>
    <t>https://podminky.urs.cz/item/CS_URS_2025_01/452112111</t>
  </si>
  <si>
    <t>"stoka A-A"5+5+6+2</t>
  </si>
  <si>
    <t>"stoka A-A-1"5+2</t>
  </si>
  <si>
    <t>"stokaA-A-1-1"2+2+1</t>
  </si>
  <si>
    <t>"stokaA-C"3+2+1</t>
  </si>
  <si>
    <t>1244738533</t>
  </si>
  <si>
    <t>2*1,01</t>
  </si>
  <si>
    <t>1*1,01</t>
  </si>
  <si>
    <t>1345413908</t>
  </si>
  <si>
    <t>1846271934</t>
  </si>
  <si>
    <t>5*1,01</t>
  </si>
  <si>
    <t>323544658</t>
  </si>
  <si>
    <t>3*1,01</t>
  </si>
  <si>
    <t>452112121</t>
  </si>
  <si>
    <t>712072392</t>
  </si>
  <si>
    <t>https://podminky.urs.cz/item/CS_URS_2025_01/452112121</t>
  </si>
  <si>
    <t>"StokaA-A"5</t>
  </si>
  <si>
    <t>"stokaA-A-1"1</t>
  </si>
  <si>
    <t>-892021985</t>
  </si>
  <si>
    <t>564750011</t>
  </si>
  <si>
    <t>Podklad nebo kryt z kameniva hrubého drceného vel. 8-16 mm s rozprostřením a zhutněním plochy přes 100 m2, po zhutnění tl. 150 mm</t>
  </si>
  <si>
    <t>-560304996</t>
  </si>
  <si>
    <t>https://podminky.urs.cz/item/CS_URS_2025_01/564750011</t>
  </si>
  <si>
    <t>"provizorní vrstvy"mk</t>
  </si>
  <si>
    <t>564831111</t>
  </si>
  <si>
    <t>Podklad ze štěrkodrti ŠD s rozprostřením a zhutněním plochy přes 100 m2, po zhutnění tl. 100 mm</t>
  </si>
  <si>
    <t>-155644435</t>
  </si>
  <si>
    <t>https://podminky.urs.cz/item/CS_URS_2025_01/564831111</t>
  </si>
  <si>
    <t>mk*2</t>
  </si>
  <si>
    <t>844585870</t>
  </si>
  <si>
    <t>573231108</t>
  </si>
  <si>
    <t>Postřik spojovací PS bez posypu kamenivem ze silniční emulze, v množství 0,50 kg/m2</t>
  </si>
  <si>
    <t>535346881</t>
  </si>
  <si>
    <t>https://podminky.urs.cz/item/CS_URS_2025_01/573231108</t>
  </si>
  <si>
    <t>573451112</t>
  </si>
  <si>
    <t>Dvojitý nátěr DN s posypem kamenivem a se zaválcováním z asfaltu silničního, v množství 1,7 kg/m2</t>
  </si>
  <si>
    <t>1233023267</t>
  </si>
  <si>
    <t>https://podminky.urs.cz/item/CS_URS_2025_01/573451112</t>
  </si>
  <si>
    <t>1756385021</t>
  </si>
  <si>
    <t>(1910+241+235)*0,5</t>
  </si>
  <si>
    <t>581114113</t>
  </si>
  <si>
    <t>Kryt z prostého betonu komunikací pro pěší tl. 100 mm</t>
  </si>
  <si>
    <t>-499885905</t>
  </si>
  <si>
    <t>https://podminky.urs.cz/item/CS_URS_2025_01/581114113</t>
  </si>
  <si>
    <t>871313121</t>
  </si>
  <si>
    <t>Montáž kanalizačního potrubí z tvrdého PVC-U hladkého plnostěnného tuhost SN 8 DN 160</t>
  </si>
  <si>
    <t>1890480665</t>
  </si>
  <si>
    <t>https://podminky.urs.cz/item/CS_URS_2025_01/871313121</t>
  </si>
  <si>
    <t>28611166</t>
  </si>
  <si>
    <t>trubka kanalizační PVC-U plnostěnná jednovrstvá DN 160x5000mm SN8</t>
  </si>
  <si>
    <t>-866230884</t>
  </si>
  <si>
    <t>98*1,03 'Přepočtené koeficientem množství</t>
  </si>
  <si>
    <t>871353121</t>
  </si>
  <si>
    <t>Montáž kanalizačního potrubí z tvrdého PVC-U hladkého plnostěnného tuhost SN 8 DN 200</t>
  </si>
  <si>
    <t>-1606804013</t>
  </si>
  <si>
    <t>https://podminky.urs.cz/item/CS_URS_2025_01/871353121</t>
  </si>
  <si>
    <t>28611169</t>
  </si>
  <si>
    <t>trubka kanalizační PVC-U plnostěnná jednovrstvá DN 200x5000mm SN8</t>
  </si>
  <si>
    <t>-952643362</t>
  </si>
  <si>
    <t>22*1,03 'Přepočtené koeficientem množství</t>
  </si>
  <si>
    <t>871363121</t>
  </si>
  <si>
    <t>Montáž kanalizačního potrubí z tvrdého PVC-U hladkého plnostěnného tuhost SN 8 DN 250</t>
  </si>
  <si>
    <t>-2026867854</t>
  </si>
  <si>
    <t>https://podminky.urs.cz/item/CS_URS_2025_01/871363121</t>
  </si>
  <si>
    <t>61,88+58</t>
  </si>
  <si>
    <t>28611108</t>
  </si>
  <si>
    <t>trubka kanalizační PVC-U plnostěnná jednovrstvá s rázovou odolností DN 250x6000mm SN12</t>
  </si>
  <si>
    <t>1841960704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</si>
  <si>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250_x000d_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</si>
  <si>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119,88*1,03 'Přepočtené koeficientem množství</t>
  </si>
  <si>
    <t>871373121</t>
  </si>
  <si>
    <t>Montáž kanalizačního potrubí z tvrdého PVC-U hladkého plnostěnného tuhost SN 8 DN 315</t>
  </si>
  <si>
    <t>-1704818747</t>
  </si>
  <si>
    <t>https://podminky.urs.cz/item/CS_URS_2025_01/871373121</t>
  </si>
  <si>
    <t>461,36+52,27+109,16</t>
  </si>
  <si>
    <t>28611109</t>
  </si>
  <si>
    <t>trubka kanalizační PVC-U plnostěnná jednovrstvá s rázovou odolností DN 315x6000mm SN12</t>
  </si>
  <si>
    <t>-620801594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</si>
  <si>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315_x000d_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</si>
  <si>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622,79</t>
  </si>
  <si>
    <t>622,79*1,03 'Přepočtené koeficientem množství</t>
  </si>
  <si>
    <t>877315211</t>
  </si>
  <si>
    <t>Montáž tvarovek na kanalizačním plastovém potrubí z PP nebo PVC-U hladkého plnostěnného kolen, víček nebo hrdlových uzávěrů DN 150</t>
  </si>
  <si>
    <t>-747811918</t>
  </si>
  <si>
    <t>https://podminky.urs.cz/item/CS_URS_2025_01/877315211</t>
  </si>
  <si>
    <t>15+3</t>
  </si>
  <si>
    <t>28611361</t>
  </si>
  <si>
    <t>koleno kanalizační PVC KG 160x45°</t>
  </si>
  <si>
    <t>-99006613</t>
  </si>
  <si>
    <t>18*1,015</t>
  </si>
  <si>
    <t>877355211</t>
  </si>
  <si>
    <t>Montáž tvarovek na kanalizačním plastovém potrubí z PP nebo PVC-U hladkého plnostěnného kolen, víček nebo hrdlových uzávěrů DN 200</t>
  </si>
  <si>
    <t>-268219988</t>
  </si>
  <si>
    <t>https://podminky.urs.cz/item/CS_URS_2025_01/877355211</t>
  </si>
  <si>
    <t>28611366</t>
  </si>
  <si>
    <t>koleno kanalizační PVC KG 200x45°</t>
  </si>
  <si>
    <t>1939766355</t>
  </si>
  <si>
    <t>2*1,015</t>
  </si>
  <si>
    <t>877365221</t>
  </si>
  <si>
    <t>198438881</t>
  </si>
  <si>
    <t>https://podminky.urs.cz/item/CS_URS_2025_01/877365221</t>
  </si>
  <si>
    <t>28611400</t>
  </si>
  <si>
    <t>odbočka kanalizační plastová s hrdlem KG 250/200/45°</t>
  </si>
  <si>
    <t>143541958</t>
  </si>
  <si>
    <t>877375221</t>
  </si>
  <si>
    <t>Montáž tvarovek na kanalizačním plastovém potrubí z PP nebo PVC-U hladkého plnostěnného odboček DN 300</t>
  </si>
  <si>
    <t>214032761</t>
  </si>
  <si>
    <t>https://podminky.urs.cz/item/CS_URS_2025_01/877375221</t>
  </si>
  <si>
    <t>28611404</t>
  </si>
  <si>
    <t>odbočka kanalizační plastová s hrdlem KG 315/160/45°</t>
  </si>
  <si>
    <t>1803139589</t>
  </si>
  <si>
    <t>892362121</t>
  </si>
  <si>
    <t>Tlakové zkoušky vzduchem těsnícími vaky ucpávkovými DN 250</t>
  </si>
  <si>
    <t>úsek</t>
  </si>
  <si>
    <t>-1050998314</t>
  </si>
  <si>
    <t>https://podminky.urs.cz/item/CS_URS_2025_01/892362121</t>
  </si>
  <si>
    <t>"A-A-1"1</t>
  </si>
  <si>
    <t>"A-A-1-1"3</t>
  </si>
  <si>
    <t>892372121</t>
  </si>
  <si>
    <t>Tlakové zkoušky vzduchem těsnícími vaky ucpávkovými DN 300</t>
  </si>
  <si>
    <t>-1966711364</t>
  </si>
  <si>
    <t>https://podminky.urs.cz/item/CS_URS_2025_01/892372121</t>
  </si>
  <si>
    <t>"A-A"16</t>
  </si>
  <si>
    <t>"A-A-1"3</t>
  </si>
  <si>
    <t>"A-C"5</t>
  </si>
  <si>
    <t>894118001</t>
  </si>
  <si>
    <t>Šachty kanalizační zděné Příplatek k cenám za každých dalších 0,60 m výšky vstupu</t>
  </si>
  <si>
    <t>-284200549</t>
  </si>
  <si>
    <t>https://podminky.urs.cz/item/CS_URS_2025_01/894118001</t>
  </si>
  <si>
    <t>"A-A"3+3+2+1+1+2+2+1+1+1+3+3+3+0+1+1</t>
  </si>
  <si>
    <t>"A-A-1"1+2+1+1</t>
  </si>
  <si>
    <t>"A-A-1-1"1+1+1</t>
  </si>
  <si>
    <t>"A-C"1+1+1+2+1+1</t>
  </si>
  <si>
    <t>-765819466</t>
  </si>
  <si>
    <t>"A-A-1"4</t>
  </si>
  <si>
    <t>"A-C"6</t>
  </si>
  <si>
    <t>59224312</t>
  </si>
  <si>
    <t>konus betonové šachty DN 1000 kanalizační 100x62,5x58cm tl stěny 12 stupadla poplastovaná</t>
  </si>
  <si>
    <t>78893190</t>
  </si>
  <si>
    <t>16*1,01</t>
  </si>
  <si>
    <t>59224315</t>
  </si>
  <si>
    <t>deska betonová zákrytová pro kruhové šachty 100/62,5x16,5cm</t>
  </si>
  <si>
    <t>15083151</t>
  </si>
  <si>
    <t>59224160</t>
  </si>
  <si>
    <t>skruž betonová kanalizační se stupadly 100x25x12cm</t>
  </si>
  <si>
    <t>1229314763</t>
  </si>
  <si>
    <t>8*1,01</t>
  </si>
  <si>
    <t>59224051</t>
  </si>
  <si>
    <t>skruž betonová kanalizační se stupadly 100x50x12cm</t>
  </si>
  <si>
    <t>494879200</t>
  </si>
  <si>
    <t>12*1,01</t>
  </si>
  <si>
    <t>59224052</t>
  </si>
  <si>
    <t>skruž betonová kanalizační se stupadly 100x100x12cm</t>
  </si>
  <si>
    <t>-2093875936</t>
  </si>
  <si>
    <t>7*1,01</t>
  </si>
  <si>
    <t>436810161</t>
  </si>
  <si>
    <t>-426775867</t>
  </si>
  <si>
    <t>4*1,01</t>
  </si>
  <si>
    <t>-1789446461</t>
  </si>
  <si>
    <t>899102112</t>
  </si>
  <si>
    <t>Osazení poklopů šachtových litinových, ocelových nebo železobetonových včetně rámů pro třídu zatížení A15, A50</t>
  </si>
  <si>
    <t>1628982663</t>
  </si>
  <si>
    <t>https://podminky.urs.cz/item/CS_URS_2025_01/899102112</t>
  </si>
  <si>
    <t>28661932</t>
  </si>
  <si>
    <t>poklop šachtový litinový DN 600 pro třídu zatížení A15</t>
  </si>
  <si>
    <t>-612234428</t>
  </si>
  <si>
    <t>899103112</t>
  </si>
  <si>
    <t>Osazení poklopů šachtových litinových, ocelových nebo železobetonových včetně rámů pro třídu zatížení B125, C250</t>
  </si>
  <si>
    <t>-147489467</t>
  </si>
  <si>
    <t>https://podminky.urs.cz/item/CS_URS_2025_01/899103112</t>
  </si>
  <si>
    <t>55241011</t>
  </si>
  <si>
    <t>poklop třída B125, kruhový rám, vstup 600mm bez ventilace</t>
  </si>
  <si>
    <t>1000061744</t>
  </si>
  <si>
    <t>-2050307882</t>
  </si>
  <si>
    <t>"A-A-1"2</t>
  </si>
  <si>
    <t>55241034</t>
  </si>
  <si>
    <t>poklop šachtový litinový kruhový DN 600 bez ventilace tř D400 v samonivelačním rámu pro extrémní dopravní zatížení</t>
  </si>
  <si>
    <t>-1401440727</t>
  </si>
  <si>
    <t>899623161</t>
  </si>
  <si>
    <t>Obetonování potrubí nebo zdiva stok betonem prostým v otevřeném výkopu, betonem tř. C 20/25</t>
  </si>
  <si>
    <t>-768282926</t>
  </si>
  <si>
    <t>https://podminky.urs.cz/item/CS_URS_2025_01/899623161</t>
  </si>
  <si>
    <t>"spadiště ŠA-A-1.3"0,7*0,7*1</t>
  </si>
  <si>
    <t>"spadiště ŠA.8"0,7*0,7*(1,1+0,8)</t>
  </si>
  <si>
    <t>899643121</t>
  </si>
  <si>
    <t>Bednění pro obetonování potrubí v otevřeném výkopu zřízení</t>
  </si>
  <si>
    <t>1865098314</t>
  </si>
  <si>
    <t>https://podminky.urs.cz/item/CS_URS_2025_01/899643121</t>
  </si>
  <si>
    <t>"spadiště ŠA-A-1.3"0,7*1*3</t>
  </si>
  <si>
    <t>"spadiště ŠA.8"0,7*(1,1+0,8)*3</t>
  </si>
  <si>
    <t>899643122</t>
  </si>
  <si>
    <t>Bednění pro obetonování potrubí v otevřeném výkopu odstranění</t>
  </si>
  <si>
    <t>1818361408</t>
  </si>
  <si>
    <t>https://podminky.urs.cz/item/CS_URS_2025_01/899643122</t>
  </si>
  <si>
    <t>-125167797</t>
  </si>
  <si>
    <t>3+2+1+2"trasírky"</t>
  </si>
  <si>
    <t>899722112</t>
  </si>
  <si>
    <t>Krytí potrubí z plastů výstražnou fólií z PVC šířky přes 20 do 25 cm</t>
  </si>
  <si>
    <t>489089307</t>
  </si>
  <si>
    <t>https://podminky.urs.cz/item/CS_URS_2025_01/899722112</t>
  </si>
  <si>
    <t>88,5+22+9,5</t>
  </si>
  <si>
    <t>899722114</t>
  </si>
  <si>
    <t>Krytí potrubí z plastů výstražnou fólií z PVC šířky přes 34 do 40 cm</t>
  </si>
  <si>
    <t>643070476</t>
  </si>
  <si>
    <t>https://podminky.urs.cz/item/CS_URS_2025_01/899722114</t>
  </si>
  <si>
    <t>461,36+52,27+58+61,88+109,16</t>
  </si>
  <si>
    <t>899911255</t>
  </si>
  <si>
    <t>Kluzné objímky (pojízdná sedla) pro zasunutí potrubí do chráničky výšky 41 mm vnějšího průměru potrubí přes 291 do 328 mm</t>
  </si>
  <si>
    <t>30467781</t>
  </si>
  <si>
    <t>https://podminky.urs.cz/item/CS_URS_2025_01/899911255</t>
  </si>
  <si>
    <t>18+6</t>
  </si>
  <si>
    <t>899913165</t>
  </si>
  <si>
    <t>Koncové uzavírací manžety chrániček DN potrubí x DN chráničky DN 300 x 500</t>
  </si>
  <si>
    <t>1941364996</t>
  </si>
  <si>
    <t>https://podminky.urs.cz/item/CS_URS_2025_01/899913165</t>
  </si>
  <si>
    <t>2+2</t>
  </si>
  <si>
    <t>D+M spadišťová hlava 300/150</t>
  </si>
  <si>
    <t>-546953269</t>
  </si>
  <si>
    <t>R8-3</t>
  </si>
  <si>
    <t xml:space="preserve">D+M spadišťová hlava 250/150 </t>
  </si>
  <si>
    <t>916613844</t>
  </si>
  <si>
    <t>1+1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</si>
  <si>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</si>
  <si>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</si>
  <si>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-18887651</t>
  </si>
  <si>
    <t>https://podminky.urs.cz/item/CS_URS_2025_01/916131213</t>
  </si>
  <si>
    <t>1782870747</t>
  </si>
  <si>
    <t>864*0,5</t>
  </si>
  <si>
    <t>919735112</t>
  </si>
  <si>
    <t>Řezání stávajícího živičného krytu nebo podkladu hloubky přes 50 do 100 mm</t>
  </si>
  <si>
    <t>-1592302092</t>
  </si>
  <si>
    <t>https://podminky.urs.cz/item/CS_URS_2025_01/919735112</t>
  </si>
  <si>
    <t>919735122</t>
  </si>
  <si>
    <t>Řezání stávajícího betonového krytu nebo podkladu hloubky přes 50 do 100 mm</t>
  </si>
  <si>
    <t>1950972018</t>
  </si>
  <si>
    <t>https://podminky.urs.cz/item/CS_URS_2025_01/919735122</t>
  </si>
  <si>
    <t>21*0,5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</si>
  <si>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</si>
  <si>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</si>
  <si>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803331761</t>
  </si>
  <si>
    <t>https://podminky.urs.cz/item/CS_URS_2025_01/979024443</t>
  </si>
  <si>
    <t>-1987716194</t>
  </si>
  <si>
    <t>"živice"137,195+262,46</t>
  </si>
  <si>
    <t>"proviz vrstvy"357,9</t>
  </si>
  <si>
    <t>"podklad vrstvy"345,97</t>
  </si>
  <si>
    <t>1178745774</t>
  </si>
  <si>
    <t>1103,525*4 'Přepočtené koeficientem množství</t>
  </si>
  <si>
    <t>997221561</t>
  </si>
  <si>
    <t>Vodorovná doprava suti bez naložení, ale se složením a s hrubým urovnáním z kusových materiálů, na vzdálenost do 1 km</t>
  </si>
  <si>
    <t>1198530215</t>
  </si>
  <si>
    <t>https://podminky.urs.cz/item/CS_URS_2025_01/997221561</t>
  </si>
  <si>
    <t>1,56</t>
  </si>
  <si>
    <t>997221569</t>
  </si>
  <si>
    <t>-1766507837</t>
  </si>
  <si>
    <t>https://podminky.urs.cz/item/CS_URS_2025_01/997221569</t>
  </si>
  <si>
    <t>1,56*4 'Přepočtené koeficientem množství</t>
  </si>
  <si>
    <t>997221861</t>
  </si>
  <si>
    <t>Poplatek za uložení stavebního odpadu na recyklační skládce (skládkovné) z prostého betonu zatříděného do Katalogu odpadů pod kódem 17 01 01</t>
  </si>
  <si>
    <t>440960082</t>
  </si>
  <si>
    <t>https://podminky.urs.cz/item/CS_URS_2025_01/997221861</t>
  </si>
  <si>
    <t>1091579978</t>
  </si>
  <si>
    <t>-835346107</t>
  </si>
  <si>
    <t>-1447893578</t>
  </si>
  <si>
    <t>PSV</t>
  </si>
  <si>
    <t>Práce a dodávky PSV</t>
  </si>
  <si>
    <t>715</t>
  </si>
  <si>
    <t>Izolace proti chemickým vlivům</t>
  </si>
  <si>
    <t>715174012</t>
  </si>
  <si>
    <t>Provedení izolace stavebních konstrukcí speciální obklady nádrží, kanálů nebo šachet do tmelů, s úpravou spár čedičovými tl. 25 až 40 mm</t>
  </si>
  <si>
    <t>-1839479662</t>
  </si>
  <si>
    <t>https://podminky.urs.cz/item/CS_URS_2025_01/715174012</t>
  </si>
  <si>
    <t>4,4+1*1*pi/4"spadiště + dno ŠA.8"</t>
  </si>
  <si>
    <t>1,31+1*1*pi/4"spadiště + dno ŠA-A-1.3"</t>
  </si>
  <si>
    <t>63232810</t>
  </si>
  <si>
    <t>dlaždice z taveného čediče průmyslové jemný rastr 200x200x22mm</t>
  </si>
  <si>
    <t>-1525141035</t>
  </si>
  <si>
    <t>7,28*1,05</t>
  </si>
  <si>
    <t>715189003</t>
  </si>
  <si>
    <t>Příplatek k cenám provedení izolace stavebních konstrukcí za ztíženou montáž při provádění izolací v ploše do 30 m2 na objektu</t>
  </si>
  <si>
    <t>-314223068</t>
  </si>
  <si>
    <t>https://podminky.urs.cz/item/CS_URS_2025_01/715189003</t>
  </si>
  <si>
    <t>7,28</t>
  </si>
  <si>
    <t>998715101</t>
  </si>
  <si>
    <t>Přesun hmot pro izolace proti chemickým vlivům stanovený z hmotnosti přesunovaného materiálu vodorovná dopravní vzdálenost do 50 m základní v objektech výšky do 6 m</t>
  </si>
  <si>
    <t>768984736</t>
  </si>
  <si>
    <t>https://podminky.urs.cz/item/CS_URS_2025_01/998715101</t>
  </si>
  <si>
    <t>Práce a dodávky M</t>
  </si>
  <si>
    <t>23-M</t>
  </si>
  <si>
    <t>Montáže potrubí</t>
  </si>
  <si>
    <t>230202076</t>
  </si>
  <si>
    <t>Nasunutí potrubní sekce do chráničky pro plynovody nasouvané potrubí plastové dn přes 250 do 315 mm</t>
  </si>
  <si>
    <t>335823584</t>
  </si>
  <si>
    <t>https://podminky.urs.cz/item/CS_URS_2025_01/230202076</t>
  </si>
  <si>
    <t>30+6</t>
  </si>
  <si>
    <t>6,9</t>
  </si>
  <si>
    <t>13,1</t>
  </si>
  <si>
    <t>SO-01.2 - Stávající dešťová kanalizace</t>
  </si>
  <si>
    <t>-123348482</t>
  </si>
  <si>
    <t>(2+2+2)*0,2</t>
  </si>
  <si>
    <t>-1459016655</t>
  </si>
  <si>
    <t>1,2/8</t>
  </si>
  <si>
    <t>-1229901717</t>
  </si>
  <si>
    <t>1,5*2,5*(2+2)</t>
  </si>
  <si>
    <t>1*2,5*(2)</t>
  </si>
  <si>
    <t>1286259704</t>
  </si>
  <si>
    <t>1076712437</t>
  </si>
  <si>
    <t>374128403</t>
  </si>
  <si>
    <t>2,5*(2+2+2)*2</t>
  </si>
  <si>
    <t>1105853695</t>
  </si>
  <si>
    <t>-940015016</t>
  </si>
  <si>
    <t>"meziskládka"(v-sk)*2</t>
  </si>
  <si>
    <t>53063519</t>
  </si>
  <si>
    <t>629620244</t>
  </si>
  <si>
    <t>"meziskládka"v-sk</t>
  </si>
  <si>
    <t>259838519</t>
  </si>
  <si>
    <t>260478817</t>
  </si>
  <si>
    <t>1368554869</t>
  </si>
  <si>
    <t>"obsyp"-1,5*1,1*(2)</t>
  </si>
  <si>
    <t>"obsyp"-1,5*0,6*(2)</t>
  </si>
  <si>
    <t>"obsyp"-1*0,5*(2)</t>
  </si>
  <si>
    <t>"lože"-0,1*1,5*2"lokalita 01"</t>
  </si>
  <si>
    <t>"lože"-0,1*1,5*2"lokalita 10"</t>
  </si>
  <si>
    <t>"lože"-0,1*1*2"lokalita 11"</t>
  </si>
  <si>
    <t>-1269194629</t>
  </si>
  <si>
    <t>1,5*1,1*(2)-0,8*0,8*pi*2/4</t>
  </si>
  <si>
    <t>1,5*0,6*(2)-0,3*0,3*pi*2/4</t>
  </si>
  <si>
    <t>1*0,5*(2)-0,2*0,2*pi*2/4</t>
  </si>
  <si>
    <t>1396647431</t>
  </si>
  <si>
    <t>4,891*1,67</t>
  </si>
  <si>
    <t>-1308711877</t>
  </si>
  <si>
    <t>0,1*1,5*2"lokalita 01"</t>
  </si>
  <si>
    <t>0,1*1,5*2"lokalita 10"</t>
  </si>
  <si>
    <t>0,1*1*2"lokalita 11"</t>
  </si>
  <si>
    <t>810351811</t>
  </si>
  <si>
    <t>Bourání stávajícího potrubí z betonu v otevřeném výkopu DN do 200</t>
  </si>
  <si>
    <t>-2122369576</t>
  </si>
  <si>
    <t>https://podminky.urs.cz/item/CS_URS_2025_01/810351811</t>
  </si>
  <si>
    <t>"lokalita 11"2</t>
  </si>
  <si>
    <t>810391811</t>
  </si>
  <si>
    <t>Bourání stávajícího potrubí z betonu v otevřeném výkopu DN přes 200 do 400</t>
  </si>
  <si>
    <t>2025644667</t>
  </si>
  <si>
    <t>https://podminky.urs.cz/item/CS_URS_2025_01/810391811</t>
  </si>
  <si>
    <t>"lokalita 10"2</t>
  </si>
  <si>
    <t>810491811</t>
  </si>
  <si>
    <t>Bourání stávajícího potrubí z betonu v otevřeném výkopu DN přes 800 do 1000</t>
  </si>
  <si>
    <t>-1055098291</t>
  </si>
  <si>
    <t>https://podminky.urs.cz/item/CS_URS_2025_01/810491811</t>
  </si>
  <si>
    <t>"lokalita 01"2</t>
  </si>
  <si>
    <t>812392121</t>
  </si>
  <si>
    <t>Montáž potrubí z trub betonových hrdlových v otevřeném výkopu ve sklonu do 20 % s integrovaným pryžovým těsněním DN 300-400</t>
  </si>
  <si>
    <t>492928995</t>
  </si>
  <si>
    <t>https://podminky.urs.cz/item/CS_URS_2025_01/812392121</t>
  </si>
  <si>
    <t>"lokalita10"2</t>
  </si>
  <si>
    <t>59223020</t>
  </si>
  <si>
    <t>trouba betonová hrdlová DN 300</t>
  </si>
  <si>
    <t>1959535303</t>
  </si>
  <si>
    <t>812472121</t>
  </si>
  <si>
    <t>Montáž potrubí z trub betonových hrdlových v otevřeném výkopu ve sklonu do 20 % s integrovaným pryžovým těsněním DN 800</t>
  </si>
  <si>
    <t>355047244</t>
  </si>
  <si>
    <t>https://podminky.urs.cz/item/CS_URS_2025_01/812472121</t>
  </si>
  <si>
    <t>"lokalita01"2</t>
  </si>
  <si>
    <t>59223014</t>
  </si>
  <si>
    <t>trouba betonová hrdlová DN 800</t>
  </si>
  <si>
    <t>1265087568</t>
  </si>
  <si>
    <t>-1423999976</t>
  </si>
  <si>
    <t>"lokalita11"2</t>
  </si>
  <si>
    <t>28611176</t>
  </si>
  <si>
    <t>trubka kanalizační PVC-U plnostěnná jednovrstvá DN 200x1000mm SN10</t>
  </si>
  <si>
    <t>-1838402066</t>
  </si>
  <si>
    <t>2*1,03 'Přepočtené koeficientem množství</t>
  </si>
  <si>
    <t>-210721664</t>
  </si>
  <si>
    <t>R8-21</t>
  </si>
  <si>
    <t>D+M spojka typ LC pro potrubí beton DN800</t>
  </si>
  <si>
    <t>1413891592</t>
  </si>
  <si>
    <t>R8-22</t>
  </si>
  <si>
    <t>D+M spojka typ LC pro potrubí beton DN300</t>
  </si>
  <si>
    <t>-1059208866</t>
  </si>
  <si>
    <t>R8-23</t>
  </si>
  <si>
    <t>D+M spojka typ LC pro potrubí beton DN200</t>
  </si>
  <si>
    <t>1276368927</t>
  </si>
  <si>
    <t>-705219097</t>
  </si>
  <si>
    <t>-1583387371</t>
  </si>
  <si>
    <t>3,6*4 'Přepočtené koeficientem množství</t>
  </si>
  <si>
    <t>997013601</t>
  </si>
  <si>
    <t>1205968315</t>
  </si>
  <si>
    <t>https://podminky.urs.cz/item/CS_URS_2025_01/997013601</t>
  </si>
  <si>
    <t>-571404659</t>
  </si>
  <si>
    <t>221,005</t>
  </si>
  <si>
    <t>ob</t>
  </si>
  <si>
    <t>obsyp potrubí</t>
  </si>
  <si>
    <t>243,026</t>
  </si>
  <si>
    <t>246,505</t>
  </si>
  <si>
    <t>vk</t>
  </si>
  <si>
    <t>výkop komunikace</t>
  </si>
  <si>
    <t>50,916</t>
  </si>
  <si>
    <t>vz</t>
  </si>
  <si>
    <t>výkop v zeleném</t>
  </si>
  <si>
    <t>302,985</t>
  </si>
  <si>
    <t>110,875</t>
  </si>
  <si>
    <t>ze</t>
  </si>
  <si>
    <t>plocha obnovy zeleně</t>
  </si>
  <si>
    <t>263,4</t>
  </si>
  <si>
    <t>22221</t>
  </si>
  <si>
    <t xml:space="preserve">    722 - Zdravotechnika - vnitřní vodovod</t>
  </si>
  <si>
    <t>1847478067</t>
  </si>
  <si>
    <t>-665149856</t>
  </si>
  <si>
    <t>1932953994</t>
  </si>
  <si>
    <t>-1060729897</t>
  </si>
  <si>
    <t>-421462705</t>
  </si>
  <si>
    <t>2121406383</t>
  </si>
  <si>
    <t>1871923807</t>
  </si>
  <si>
    <t>84*0,5+10</t>
  </si>
  <si>
    <t>(302,57+235)*0,2</t>
  </si>
  <si>
    <t>107,514/8</t>
  </si>
  <si>
    <t>"1-1"1*11</t>
  </si>
  <si>
    <t>"1-1-1"1*4</t>
  </si>
  <si>
    <t>"1-1"1*2</t>
  </si>
  <si>
    <t>"1-1-1"1*0</t>
  </si>
  <si>
    <t>"1-1"1*10</t>
  </si>
  <si>
    <t>"1-1-1"1*6</t>
  </si>
  <si>
    <t>286829476</t>
  </si>
  <si>
    <t>"1-1"2,5*25,25</t>
  </si>
  <si>
    <t>"1-1-1"2,5*80,11</t>
  </si>
  <si>
    <t>-1402002807</t>
  </si>
  <si>
    <t>0,5*0,5*pi/4*(4+2+2)"trasírka"</t>
  </si>
  <si>
    <t>132154206</t>
  </si>
  <si>
    <t>Hloubení zapažených rýh šířky přes 800 do 2 000 mm strojně s urovnáním dna do předepsaného profilu a spádu v hornině třídy těžitelnosti I skupiny 1 a 2 přes 1 000 do 5 000 m3</t>
  </si>
  <si>
    <t>1271851764</t>
  </si>
  <si>
    <t>https://podminky.urs.cz/item/CS_URS_2025_01/132154206</t>
  </si>
  <si>
    <t>"tř2-40% v zeleném"vz*0,4</t>
  </si>
  <si>
    <t>"1-1"211,93</t>
  </si>
  <si>
    <t>"ornice"-0,15*1*25,25</t>
  </si>
  <si>
    <t>"1-1-1"106,86</t>
  </si>
  <si>
    <t>"ornice"-0,15*1*80,11</t>
  </si>
  <si>
    <t>"1-1"265,74</t>
  </si>
  <si>
    <t>"komunikace"-0,35*1258,32</t>
  </si>
  <si>
    <t>"odbočky"0,9*1,5*14</t>
  </si>
  <si>
    <t>"povrch odbočky"-0,35*0,9*14</t>
  </si>
  <si>
    <t>"1-1-1"246,68</t>
  </si>
  <si>
    <t>"komunikace"-0,35*1*154,89</t>
  </si>
  <si>
    <t>"odbočky"0,9*1,5*18</t>
  </si>
  <si>
    <t>"povrchy odbočky"-0,35*0,9*18</t>
  </si>
  <si>
    <t>"tř.3 - 80% komunikace"vk*0,8+"tř3 - 40% v zeleném"vz*0,4</t>
  </si>
  <si>
    <t>"tř.4- 15% komunikace"vk*0,15+"tř4-20% v zeleném"vz*0,2</t>
  </si>
  <si>
    <t>"tř.4- 5%"vk*0,05</t>
  </si>
  <si>
    <t>1*1,5*1*51</t>
  </si>
  <si>
    <t>141721212</t>
  </si>
  <si>
    <t>Řízený zemní protlak délky protlaku do 50 m v hornině třídy těžitelnosti I a II, skupiny 1 až 4 včetně zatažení trub v hloubce do 6 m průměru vrtu přes 90 do 110 mm</t>
  </si>
  <si>
    <t>790288</t>
  </si>
  <si>
    <t>https://podminky.urs.cz/item/CS_URS_2025_01/141721212</t>
  </si>
  <si>
    <t>"řad1-1"962,05</t>
  </si>
  <si>
    <t>"řad1-1-1"406,61</t>
  </si>
  <si>
    <t>"přípojky"1,5*(38+4-5)*2</t>
  </si>
  <si>
    <t>"meziskládka"(vk+vz-sk)*2</t>
  </si>
  <si>
    <t>"meziskládka"vk+vz-sk</t>
  </si>
  <si>
    <t>vk+vz</t>
  </si>
  <si>
    <t>-zá-ob+25,5"obsyp stávající sítě"</t>
  </si>
  <si>
    <t>-ob</t>
  </si>
  <si>
    <t>"1-1"0,5*1*258,32</t>
  </si>
  <si>
    <t>"odbočka"0,5*0,9*14</t>
  </si>
  <si>
    <t>"1-1-1"0,5*1*154,89</t>
  </si>
  <si>
    <t>"odbočky"0,5*0,9*18</t>
  </si>
  <si>
    <t>0,41*1*283,57</t>
  </si>
  <si>
    <t>0,39*1*(347,5-112,5)</t>
  </si>
  <si>
    <t>0,36*0,9*4</t>
  </si>
  <si>
    <t>0,33*0,9*(38-10)</t>
  </si>
  <si>
    <t>"stávající sítě"1*0,5*1*51</t>
  </si>
  <si>
    <t>1205328407</t>
  </si>
  <si>
    <t>25,5*1,67"stávající sítě"</t>
  </si>
  <si>
    <t>-1514401280</t>
  </si>
  <si>
    <t>181451131</t>
  </si>
  <si>
    <t>Založení trávníku na půdě předem připravené plochy přes 1000 m2 výsevem včetně utažení parkového v rovině nebo na svahu do 1:5</t>
  </si>
  <si>
    <t>-607692426</t>
  </si>
  <si>
    <t>https://podminky.urs.cz/item/CS_URS_2025_01/181451131</t>
  </si>
  <si>
    <t>1624445244</t>
  </si>
  <si>
    <t>263,4*0,03 'Přepočtené koeficientem množství</t>
  </si>
  <si>
    <t>-528957350</t>
  </si>
  <si>
    <t>(4+2+2)"trasírka"</t>
  </si>
  <si>
    <t>733502759</t>
  </si>
  <si>
    <t>3,65*(4+2+2)*1,01"trasírky"</t>
  </si>
  <si>
    <t>2048251555</t>
  </si>
  <si>
    <t>(4+2+2)*1,01"trasírky"</t>
  </si>
  <si>
    <t>-1809167645</t>
  </si>
  <si>
    <t>0,64*(4+2+2)/1000"trasírky"</t>
  </si>
  <si>
    <t>452313141</t>
  </si>
  <si>
    <t>Podkladní a zajišťovací konstrukce z betonu prostého v otevřeném výkopu bez zvýšených nároků na prostředí bloky pro potrubí z betonu tř. C 16/20</t>
  </si>
  <si>
    <t>-303371734</t>
  </si>
  <si>
    <t>https://podminky.urs.cz/item/CS_URS_2025_01/452313141</t>
  </si>
  <si>
    <t>"poklop"1,2*0,5*0,4*(1)</t>
  </si>
  <si>
    <t>"N-kus"0,3*0,3*0,3*(3+2)</t>
  </si>
  <si>
    <t>"T-kus"(0,35*0,55*0,15+(0,35+0,1)*0,5*((0,55+0,25)*0,5*0,125+0,24*0,25))*(4+1)</t>
  </si>
  <si>
    <t>"elektrokoleno"(0,35*0,55*0,15+(0,35+0,133)*0,5*(0,55+0,25)*0,5*0,25+0,4*0,133*(0,1+0,25)*0,5)*(2+5)</t>
  </si>
  <si>
    <t>668666608</t>
  </si>
  <si>
    <t>"poklop"(0,5+1,2)*0,4*2*(1)</t>
  </si>
  <si>
    <t>"N-kus"0,3*0,3*4*(3+2)</t>
  </si>
  <si>
    <t>"T-kus"(0,35*(0,55+0,15*2)+(0,35+0,1)*0,5*(0,125+0,24)*2+0,25*0,1)*(4+1)</t>
  </si>
  <si>
    <t>"elektrokoleno"(0,35*(0,55+0,15*2)+(0,35+0,133)*0,5*0,25*2+0,133*(0,4*2+0,1))*(2+5)</t>
  </si>
  <si>
    <t>1420919969</t>
  </si>
  <si>
    <t>185090716</t>
  </si>
  <si>
    <t>"chodník"14</t>
  </si>
  <si>
    <t>-143923965</t>
  </si>
  <si>
    <t>791704087</t>
  </si>
  <si>
    <t>1282010907</t>
  </si>
  <si>
    <t>849369043</t>
  </si>
  <si>
    <t>-636889680</t>
  </si>
  <si>
    <t>316896988</t>
  </si>
  <si>
    <t>1174249162</t>
  </si>
  <si>
    <t>-1063652698</t>
  </si>
  <si>
    <t>"řad 1-1 koleno prodloužené"3</t>
  </si>
  <si>
    <t>"řad1-1 koleno přírubové 11°"1</t>
  </si>
  <si>
    <t>"řad1-1 FF kus dl.400mm"1</t>
  </si>
  <si>
    <t>"řad1-1-1 koleno prodloužené"2</t>
  </si>
  <si>
    <t>55253966</t>
  </si>
  <si>
    <t>koleno přírubové z tvárné litiny,práškový epoxid tl 250µm FFK-kus DN 80-11,25°</t>
  </si>
  <si>
    <t>932225288</t>
  </si>
  <si>
    <t>55251820</t>
  </si>
  <si>
    <t>koleno přírubové prodloužené s patkou pro připojení k hydrantu 80/90mm</t>
  </si>
  <si>
    <t>-1567988715</t>
  </si>
  <si>
    <t>Poznámka k položce:_x000d_
EN 545 (DIN 28614)_x000d_
provozní tlak max. PN 16_x000d_
z tvárné litiny EN-GJS-400-18 EN 1563 (GGG 400 - DIN 1693) s epoxidovou ochrannou vrstvou_x000d_
příruby podle EN 1092-2 (DIN 28605)_x000d_
standardní vrtání podle DIN 2501 - PN 10_x000d_
určeno pro pitnou vodu a neagresivní odpadní vodu</t>
  </si>
  <si>
    <t>55253239</t>
  </si>
  <si>
    <t>tvarovka přírubová litinová vodovodní FF-kus PN10/16 DN 80 dl 400mm</t>
  </si>
  <si>
    <t>220991465</t>
  </si>
  <si>
    <t>857244122</t>
  </si>
  <si>
    <t>Montáž litinových tvarovek na potrubí litinovém tlakovém odbočných na potrubí z trub přírubových v otevřeném výkopu, kanálu nebo v šachtě DN 80</t>
  </si>
  <si>
    <t>-919120354</t>
  </si>
  <si>
    <t>https://podminky.urs.cz/item/CS_URS_2025_01/857244122</t>
  </si>
  <si>
    <t>"řad1-1-1"1</t>
  </si>
  <si>
    <t>55253510</t>
  </si>
  <si>
    <t>tvarovka přírubová litinová vodovodní s přírubovou odbočkou PN10/40 T-kus DN 80/80</t>
  </si>
  <si>
    <t>-891640849</t>
  </si>
  <si>
    <t>857264122</t>
  </si>
  <si>
    <t>Montáž litinových tvarovek na potrubí litinovém tlakovém odbočných na potrubí z trub přírubových v otevřeném výkopu, kanálu nebo v šachtě DN 100</t>
  </si>
  <si>
    <t>776107192</t>
  </si>
  <si>
    <t>https://podminky.urs.cz/item/CS_URS_2025_01/857264122</t>
  </si>
  <si>
    <t>"T100/100"0</t>
  </si>
  <si>
    <t>"řad 1-1 T100/80"4</t>
  </si>
  <si>
    <t>1347043323</t>
  </si>
  <si>
    <t>386425597</t>
  </si>
  <si>
    <t>"řad1-1"12</t>
  </si>
  <si>
    <t>"řad1-1-1"16</t>
  </si>
  <si>
    <t>28613110</t>
  </si>
  <si>
    <t>potrubí vodovodní jednovrstvé PE100 RC PN 16 SDR11 32x3,0mm</t>
  </si>
  <si>
    <t>-2140743161</t>
  </si>
  <si>
    <t>"řad1-1"12*1,015</t>
  </si>
  <si>
    <t>"řad1-1-1"16*1,015</t>
  </si>
  <si>
    <t>1336976124</t>
  </si>
  <si>
    <t>"řad1-1"2</t>
  </si>
  <si>
    <t>"řad1-1-1"2</t>
  </si>
  <si>
    <t>28613113</t>
  </si>
  <si>
    <t>potrubí vodovodní jednovrstvé PE100 RC PN 16 SDR11 63x5,8mm</t>
  </si>
  <si>
    <t>786577685</t>
  </si>
  <si>
    <t>871241151</t>
  </si>
  <si>
    <t>Montáž vodovodního potrubí z polyetylenu PE100 RC v otevřeném výkopu svařovaných na tupo SDR 17/PN10 D 90 x 5,4 mm</t>
  </si>
  <si>
    <t>1856966283</t>
  </si>
  <si>
    <t>https://podminky.urs.cz/item/CS_URS_2025_01/871241151</t>
  </si>
  <si>
    <t>"řad1-1-1"235</t>
  </si>
  <si>
    <t>28613493</t>
  </si>
  <si>
    <t>potrubí kanalizační jednovrstvé PE100 RC SDR17 90x5,4 mm</t>
  </si>
  <si>
    <t>-463632243</t>
  </si>
  <si>
    <t>235*1,015</t>
  </si>
  <si>
    <t>871251151</t>
  </si>
  <si>
    <t>Montáž vodovodního potrubí z polyetylenu PE100 RC v otevřeném výkopu svařovaných na tupo SDR 17/PN10 d 110 x 6,6 mm</t>
  </si>
  <si>
    <t>-1245835579</t>
  </si>
  <si>
    <t>https://podminky.urs.cz/item/CS_URS_2025_01/871251151</t>
  </si>
  <si>
    <t>"řad1-1"302,57</t>
  </si>
  <si>
    <t>28613494</t>
  </si>
  <si>
    <t>potrubí kanalizační jednovrstvé PE100 RC SDR17 110x6,6 mm</t>
  </si>
  <si>
    <t>-1860624198</t>
  </si>
  <si>
    <t>(302,57-19)*1,015</t>
  </si>
  <si>
    <t>28613872</t>
  </si>
  <si>
    <t>trubka vodovodní jednovrstvá PE100 RC PN 10 SDR17 s ochranným pláštěm z PP 110x6,6mm</t>
  </si>
  <si>
    <t>-1935302355</t>
  </si>
  <si>
    <t>19*1,015</t>
  </si>
  <si>
    <t>871291811</t>
  </si>
  <si>
    <t>Bourání stávajícího potrubí z polyetylenu v otevřeném výkopu D přes 90 do 140 mm</t>
  </si>
  <si>
    <t>249190674</t>
  </si>
  <si>
    <t>https://podminky.urs.cz/item/CS_URS_2025_01/871291811</t>
  </si>
  <si>
    <t>44+32+41+77+102</t>
  </si>
  <si>
    <t>-1875377185</t>
  </si>
  <si>
    <t>"řad1-1-1 koleno30"3</t>
  </si>
  <si>
    <t>"řad1-1-1 koleno45"2</t>
  </si>
  <si>
    <t>"řad1-1-1 spojka"4</t>
  </si>
  <si>
    <t>"řad1-1-1 LN+příruba"4</t>
  </si>
  <si>
    <t>W30 d90, PE100, SDR11, koleno 30°, elektro</t>
  </si>
  <si>
    <t>-702128594</t>
  </si>
  <si>
    <t>994738848</t>
  </si>
  <si>
    <t>-1211087815</t>
  </si>
  <si>
    <t>4*1,015</t>
  </si>
  <si>
    <t>28653135</t>
  </si>
  <si>
    <t>nákružek lemový PE 100 SDR11 90mm</t>
  </si>
  <si>
    <t>-889168436</t>
  </si>
  <si>
    <t>372634442</t>
  </si>
  <si>
    <t>877261101</t>
  </si>
  <si>
    <t>318677243</t>
  </si>
  <si>
    <t>https://podminky.urs.cz/item/CS_URS_2025_01/877261101</t>
  </si>
  <si>
    <t>"koleno 11°"3</t>
  </si>
  <si>
    <t>"oblouk 22°"1</t>
  </si>
  <si>
    <t>"oblouk 30°"3</t>
  </si>
  <si>
    <t>"oblouk 45"0</t>
  </si>
  <si>
    <t>"redukce"0</t>
  </si>
  <si>
    <t>"spojka"4+9</t>
  </si>
  <si>
    <t>"lemový nákružek+příruba"9</t>
  </si>
  <si>
    <t xml:space="preserve"> WS11 d110, PE100, SDR11, koleno 11°, elektro</t>
  </si>
  <si>
    <t>-1618025710</t>
  </si>
  <si>
    <t>3*1,015</t>
  </si>
  <si>
    <t xml:space="preserve"> UB d110, PE100, SDR11, spojka bez dorazu, elektro</t>
  </si>
  <si>
    <t>-934721064</t>
  </si>
  <si>
    <t>328088465</t>
  </si>
  <si>
    <t>spm8-01</t>
  </si>
  <si>
    <t>d110, PE100, SDR11, koleno 22,5°, elektro</t>
  </si>
  <si>
    <t>-1288571794</t>
  </si>
  <si>
    <t>1*1,015</t>
  </si>
  <si>
    <t>-322412336</t>
  </si>
  <si>
    <t>9*1,015</t>
  </si>
  <si>
    <t>28653136</t>
  </si>
  <si>
    <t>nákružek lemový PE 100 SDR11 110mm</t>
  </si>
  <si>
    <t>1566141836</t>
  </si>
  <si>
    <t>-1584264830</t>
  </si>
  <si>
    <t>891181112</t>
  </si>
  <si>
    <t>Montáž vodovodních armatur na potrubí šoupátek nebo klapek uzavíracích v otevřeném výkopu nebo v šachtách s osazením zemní soupravy (bez poklopů) DN 40</t>
  </si>
  <si>
    <t>-932518188</t>
  </si>
  <si>
    <t>https://podminky.urs.cz/item/CS_URS_2025_01/891181112</t>
  </si>
  <si>
    <t>"řad1-1"11</t>
  </si>
  <si>
    <t>"řad1-1-1"7</t>
  </si>
  <si>
    <t>-2122155684</t>
  </si>
  <si>
    <t>11*1,01</t>
  </si>
  <si>
    <t>-1253868452</t>
  </si>
  <si>
    <t>891211112</t>
  </si>
  <si>
    <t>Montáž vodovodních armatur na potrubí šoupátek nebo klapek uzavíracích v otevřeném výkopu nebo v šachtách s osazením zemní soupravy (bez poklopů) DN 50</t>
  </si>
  <si>
    <t>-889196365</t>
  </si>
  <si>
    <t>https://podminky.urs.cz/item/CS_URS_2025_01/891211112</t>
  </si>
  <si>
    <t>-960770092</t>
  </si>
  <si>
    <t>68543392</t>
  </si>
  <si>
    <t>143323136</t>
  </si>
  <si>
    <t>"řad1-1"1+3</t>
  </si>
  <si>
    <t>-42109695</t>
  </si>
  <si>
    <t xml:space="preserve">Poznámka k položce:_x000d_
Konstrukční charakteristiky_x000d_
- měkcetěsnicí klínové šoupátko dle EN 1171, EN 1074-1 a EN 1074-2 s hladkým a volným průtokovým kanálem_x000d_
- vedení klínu z otěruvzdorného plastu s vysokou kluzností, optimalizované řešení s ohledem na zatížení zaručuje minimální opotřebení a uzavírací momenty_x000d_
- matice klínu vzhledem k velkoryse předimenzované délce závitu dovoluje vysoké zatížení kroutícím momentem_x000d_
- O-kroužky uložené ze všech stran v korozivzdorném materiálu, do DN 200 vyměnitelné pod tlakem (dle ISO 7259), od DN 250 vyměnitelné bez tlaku v potrubí_x000d_
- ochrana hran z PE chrání při dopravě a skladování_x000d_
- kluzné podložky (DN 50 - DN 200) a valivá ložiska (DN 250 - DN 600) zaručují nízké tření upínacího kroužku vřetene_x000d_
- průměr vřetene 25mm_x000d_
- 100% vhodné pro instalaci do země_x000d_
_x000d_
Materiál_x000d_
- tělo z tvárné litiny s vnitřní i vnější epoxidovou povrchovou úpravou_x000d_
- vrchní díl z tvárné litiny s vnitřní i vnější epoxidovou povrchovou úpravou_x000d_
- klín z tvárné litiny s uvnitř i vně navulkanizovaným elastomerem_x000d_
- vedení klínu z otěruvzdorného plastu_x000d_
- matice kínu z mosazi se zvýšenou odolností proti odzinkování_x000d_
- vřeteno z nerezové oceli s válcovaným závitem a hladce válcovanou těsnicí kluznou plochou_x000d_
- pouzdro O-kroužků z mosazi_x000d_
- O-kroužek, valivé ložisko (od DN 200) z elastomeru_x000d_
- zpětné těsnění z elastomeru_x000d_
- stírací kroužek z elastomeru_x000d_
- těsnění vrchního dílu z elastomeru_x000d_
- šrouby s vnitřním šestihranem zapuštěné a zalévací hmotou a těsněním zcela chráněné proti korozi_x000d_
- ochrana hran z PE_x000d_
- valivá ložiska (od DN 250) _x000d_
- centrovací kroužek z POM_x000d_
- centrovací příruba z tvárné litiny s vnitřní i vnější epoxidovou povrchovou úpravou_x000d_
- těsnění centrovací příruby z elastomeru_x000d_
- pojistný kroužek z POM_x000d_
- kluzné podložky z POM_x000d_
- těsnicí hmota sloužící jako protikorozní ochrana pouzdra závitu_x000d_
</t>
  </si>
  <si>
    <t>(1+3)*1,01</t>
  </si>
  <si>
    <t>(2)*1,01</t>
  </si>
  <si>
    <t>1071482273</t>
  </si>
  <si>
    <t>42291012</t>
  </si>
  <si>
    <t>souprava zemní tuhá pro šoupátka DN 50-100mm Rd 1,25m</t>
  </si>
  <si>
    <t>1306210442</t>
  </si>
  <si>
    <t>-912244590</t>
  </si>
  <si>
    <t xml:space="preserve">Poznámka k položce:_x000d_
jedna zemní souprava pro více dimenzí šoupátek_x000d_
chránička s integrovaným spojovacím mechanismem_x000d_
žádné další upevňování (šroubem, kolíčkem) není již třeba_x000d_
</t>
  </si>
  <si>
    <t>42291039</t>
  </si>
  <si>
    <t>souprava zemní teleskopická pro E2 šoupatka DN 50-100mm Rd 1,8-2,5m</t>
  </si>
  <si>
    <t>806593171</t>
  </si>
  <si>
    <t>Montáž vodovodních armatur na potrubí hydrantů podzemních (bez osazení poklopů) DN 80</t>
  </si>
  <si>
    <t>1089958752</t>
  </si>
  <si>
    <t>https://podminky.urs.cz/item/CS_URS_2025_01/891247111</t>
  </si>
  <si>
    <t>"řad1-1"3</t>
  </si>
  <si>
    <t>"řad1-1-1"1+1</t>
  </si>
  <si>
    <t>941468769</t>
  </si>
  <si>
    <t>42273593</t>
  </si>
  <si>
    <t>hydrant podzemní DN 80 PN 16 dvojitý uzávěr s koulí krycí v 1250mm</t>
  </si>
  <si>
    <t>-1601926677</t>
  </si>
  <si>
    <t>28326001</t>
  </si>
  <si>
    <t>obal drenážní k hydrantům</t>
  </si>
  <si>
    <t>-442098759</t>
  </si>
  <si>
    <t>-311742520</t>
  </si>
  <si>
    <t>"řad1-1-1"7+2</t>
  </si>
  <si>
    <t>-1159127009</t>
  </si>
  <si>
    <t>-1240206827</t>
  </si>
  <si>
    <t>385400319</t>
  </si>
  <si>
    <t>-1716358728</t>
  </si>
  <si>
    <t>-1944263314</t>
  </si>
  <si>
    <t>687414588</t>
  </si>
  <si>
    <t>"řad1-1"11+2</t>
  </si>
  <si>
    <t>1285308130</t>
  </si>
  <si>
    <t>42273550</t>
  </si>
  <si>
    <t>pás navrtávací se závitovým výstupem z tvárné litiny pro vodovodní PE a PVC potrubí 110-2"</t>
  </si>
  <si>
    <t>166362769</t>
  </si>
  <si>
    <t>-598565586</t>
  </si>
  <si>
    <t>"řad1-1-1"16+2</t>
  </si>
  <si>
    <t>-1752547351</t>
  </si>
  <si>
    <t>"řad1-1-1"16+2+235</t>
  </si>
  <si>
    <t>-64057046</t>
  </si>
  <si>
    <t>423895243</t>
  </si>
  <si>
    <t>-1477196749</t>
  </si>
  <si>
    <t>-2106734247</t>
  </si>
  <si>
    <t>"řad1-1"2+1+13+3</t>
  </si>
  <si>
    <t>"řad1-1-1"2+9</t>
  </si>
  <si>
    <t>1938959558</t>
  </si>
  <si>
    <t>2+1+13+3</t>
  </si>
  <si>
    <t>2+9</t>
  </si>
  <si>
    <t>42210050</t>
  </si>
  <si>
    <t>deska podkladová uličního poklopu litinového šoupatového</t>
  </si>
  <si>
    <t>-1359521309</t>
  </si>
  <si>
    <t>1072093546</t>
  </si>
  <si>
    <t>-436942874</t>
  </si>
  <si>
    <t>-161579677</t>
  </si>
  <si>
    <t>-1894523190</t>
  </si>
  <si>
    <t>4+2+2"trasírky"</t>
  </si>
  <si>
    <t>-1390340787</t>
  </si>
  <si>
    <t>Poznámka k položce:_x000d_
vodič CY6</t>
  </si>
  <si>
    <t>"řad1-1"316,57</t>
  </si>
  <si>
    <t>"řad1-1-1"253</t>
  </si>
  <si>
    <t>-456839665</t>
  </si>
  <si>
    <t>"řad1-1"4</t>
  </si>
  <si>
    <t>1342546952</t>
  </si>
  <si>
    <t>560217408</t>
  </si>
  <si>
    <t>123</t>
  </si>
  <si>
    <t>-415729848</t>
  </si>
  <si>
    <t>124</t>
  </si>
  <si>
    <t>838036157</t>
  </si>
  <si>
    <t>125</t>
  </si>
  <si>
    <t>-627845413</t>
  </si>
  <si>
    <t>126</t>
  </si>
  <si>
    <t>187702217</t>
  </si>
  <si>
    <t>127</t>
  </si>
  <si>
    <t>1770305346</t>
  </si>
  <si>
    <t>128</t>
  </si>
  <si>
    <t>-1730026783</t>
  </si>
  <si>
    <t>129</t>
  </si>
  <si>
    <t>-1400492464</t>
  </si>
  <si>
    <t>130</t>
  </si>
  <si>
    <t>1403702175</t>
  </si>
  <si>
    <t>Poznámka k položce:_x000d_
zemní práce obsaženy v SO-09</t>
  </si>
  <si>
    <t>0,15*0,15*pi*(45+114+52+31)/4</t>
  </si>
  <si>
    <t>131</t>
  </si>
  <si>
    <t>-1770428092</t>
  </si>
  <si>
    <t>1,628"stávající potrubí"</t>
  </si>
  <si>
    <t>132</t>
  </si>
  <si>
    <t>-1309178168</t>
  </si>
  <si>
    <t>1,628*4 'Přepočtené koeficientem množství</t>
  </si>
  <si>
    <t>133</t>
  </si>
  <si>
    <t>997013813</t>
  </si>
  <si>
    <t>Poplatek za uložení stavebního odpadu na skládce (skládkovné) z plastických hmot zatříděného do Katalogu odpadů pod kódem 17 02 03</t>
  </si>
  <si>
    <t>-474238666</t>
  </si>
  <si>
    <t>https://podminky.urs.cz/item/CS_URS_2025_01/997013813</t>
  </si>
  <si>
    <t>134</t>
  </si>
  <si>
    <t>-150443078</t>
  </si>
  <si>
    <t>"podklad vrstvy"350,03</t>
  </si>
  <si>
    <t>135</t>
  </si>
  <si>
    <t>34993650</t>
  </si>
  <si>
    <t>1107,585*4 'Přepočtené koeficientem množství</t>
  </si>
  <si>
    <t>136</t>
  </si>
  <si>
    <t>-1950863739</t>
  </si>
  <si>
    <t>137</t>
  </si>
  <si>
    <t>-39842231</t>
  </si>
  <si>
    <t>138</t>
  </si>
  <si>
    <t>183919037</t>
  </si>
  <si>
    <t>139</t>
  </si>
  <si>
    <t>-589903649</t>
  </si>
  <si>
    <t>140</t>
  </si>
  <si>
    <t>2013211615</t>
  </si>
  <si>
    <t>141</t>
  </si>
  <si>
    <t>722</t>
  </si>
  <si>
    <t>Zdravotechnika - vnitřní vodovod</t>
  </si>
  <si>
    <t>142</t>
  </si>
  <si>
    <t>722249124</t>
  </si>
  <si>
    <t>Armatury z plastických hmot montáž vodovodních armatur z plastických hmot ostatních typů DN 32</t>
  </si>
  <si>
    <t>957532853</t>
  </si>
  <si>
    <t>https://podminky.urs.cz/item/CS_URS_2025_01/722249124</t>
  </si>
  <si>
    <t>11+7</t>
  </si>
  <si>
    <t>143</t>
  </si>
  <si>
    <t>HWL.630003200116</t>
  </si>
  <si>
    <t>Přechodka PE/OCEL 32-1' - spojka pro stávající a nové potrubí'</t>
  </si>
  <si>
    <t>998820238</t>
  </si>
  <si>
    <t>(11+7)*1,01</t>
  </si>
  <si>
    <t>144</t>
  </si>
  <si>
    <t>722249127</t>
  </si>
  <si>
    <t>Armatury z plastických hmot montáž vodovodních armatur z plastických hmot ostatních typů DN 63</t>
  </si>
  <si>
    <t>793189688</t>
  </si>
  <si>
    <t>https://podminky.urs.cz/item/CS_URS_2025_01/722249127</t>
  </si>
  <si>
    <t>145</t>
  </si>
  <si>
    <t>AVK.2110063</t>
  </si>
  <si>
    <t>Isiflo spojka přímá, typ 100, rozměr 63x63 spojka pro stávající a nové potrubí</t>
  </si>
  <si>
    <t>-1210485920</t>
  </si>
  <si>
    <t>146</t>
  </si>
  <si>
    <t>998722101</t>
  </si>
  <si>
    <t>Přesun hmot pro vnitřní vodovod stanovený z hmotnosti přesunovaného materiálu vodorovná dopravní vzdálenost do 50 m základní v objektech výšky do 6 m</t>
  </si>
  <si>
    <t>2002932753</t>
  </si>
  <si>
    <t>https://podminky.urs.cz/item/CS_URS_2025_01/998722101</t>
  </si>
  <si>
    <t>"živice"4,108+1,495</t>
  </si>
  <si>
    <t>"podkladní vrstvy"5,72</t>
  </si>
  <si>
    <t>11,323*4 'Přepočtené koeficientem množství</t>
  </si>
  <si>
    <t>7,875</t>
  </si>
  <si>
    <t>7,44</t>
  </si>
  <si>
    <t>0,435</t>
  </si>
  <si>
    <t>SO-01.2.1 - Nové uliční vpusti - 2026</t>
  </si>
  <si>
    <t>2223</t>
  </si>
  <si>
    <t>CZ28159721</t>
  </si>
  <si>
    <t xml:space="preserve">    6 - Úpravy povrchů, podlahy a osazování výplní</t>
  </si>
  <si>
    <t xml:space="preserve">    8 - Vedení trubní dálková a přípojná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</si>
  <si>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</si>
  <si>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</si>
  <si>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-1996457681</t>
  </si>
  <si>
    <t>https://podminky.urs.cz/item/CS_URS_2025_01/113106171</t>
  </si>
  <si>
    <t>"č5"8</t>
  </si>
  <si>
    <t>1323322771</t>
  </si>
  <si>
    <t>"provizorní vrstva komunikace"</t>
  </si>
  <si>
    <t>"č.1"6,5</t>
  </si>
  <si>
    <t>"č.2"12</t>
  </si>
  <si>
    <t>"č.3"4,5</t>
  </si>
  <si>
    <t>"č.4"7</t>
  </si>
  <si>
    <t>"č.5"6,5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</si>
  <si>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</si>
  <si>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</si>
  <si>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-1606268878</t>
  </si>
  <si>
    <t>https://podminky.urs.cz/item/CS_URS_2025_01/113107322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</si>
  <si>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</si>
  <si>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</si>
  <si>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1766356052</t>
  </si>
  <si>
    <t>https://podminky.urs.cz/item/CS_URS_2025_01/113107342</t>
  </si>
  <si>
    <t>-1093311963</t>
  </si>
  <si>
    <t>-1819112466</t>
  </si>
  <si>
    <t>"č.1"1</t>
  </si>
  <si>
    <t>"č.2"3</t>
  </si>
  <si>
    <t>"č.3"4</t>
  </si>
  <si>
    <t>"č.4"2</t>
  </si>
  <si>
    <t>-919248412</t>
  </si>
  <si>
    <t>6*8</t>
  </si>
  <si>
    <t>-1164372983</t>
  </si>
  <si>
    <t>1174641523</t>
  </si>
  <si>
    <t>"č.1"1,9*1*1,7</t>
  </si>
  <si>
    <t>"č.2"1,6*1*3</t>
  </si>
  <si>
    <t>"č.3"1,9*1*1,5</t>
  </si>
  <si>
    <t>"č.4"1,6*1*2,5</t>
  </si>
  <si>
    <t>"č.5"1,6*1*4</t>
  </si>
  <si>
    <t>"č.6"1,6*1*4</t>
  </si>
  <si>
    <t>"komunikace"-0,49*36,5</t>
  </si>
  <si>
    <t>"zámková dlažba"-0,24*8</t>
  </si>
  <si>
    <t>1848953484</t>
  </si>
  <si>
    <t>1722191128</t>
  </si>
  <si>
    <t>2040926195</t>
  </si>
  <si>
    <t>"č.1"1,9*1,7*2</t>
  </si>
  <si>
    <t>"č.2"1,6*3*2</t>
  </si>
  <si>
    <t>"č.3"1,9*1,5*2</t>
  </si>
  <si>
    <t>"č.4"1,6*2,5*2</t>
  </si>
  <si>
    <t>"č.5"1,6*4*2</t>
  </si>
  <si>
    <t>"č.6"1,6*4*2</t>
  </si>
  <si>
    <t>155964997</t>
  </si>
  <si>
    <t>55,36</t>
  </si>
  <si>
    <t>140883008</t>
  </si>
  <si>
    <t>-521773090</t>
  </si>
  <si>
    <t>1038009151</t>
  </si>
  <si>
    <t>-999114545</t>
  </si>
  <si>
    <t>-1257189693</t>
  </si>
  <si>
    <t>-596528299</t>
  </si>
  <si>
    <t>"obsyp"-0,45*1*(0,8+2+0,6+2+3,5+3,5)</t>
  </si>
  <si>
    <t>"lože"-0,15*1*(0,8+2+0,6+2+3,5+3,5)</t>
  </si>
  <si>
    <t>-2106170356</t>
  </si>
  <si>
    <t>0,45*1*(0,8+2+0,6+2+3,5+3,5)</t>
  </si>
  <si>
    <t>-689424168</t>
  </si>
  <si>
    <t>5,58*2 'Přepočtené koeficientem množství</t>
  </si>
  <si>
    <t>712175213</t>
  </si>
  <si>
    <t>0,15*1*(0,8+2+0,6+2+3,5+3,5)</t>
  </si>
  <si>
    <t>564851011</t>
  </si>
  <si>
    <t>Podklad ze štěrkodrti ŠD s rozprostřením a zhutněním plochy jednotlivě do 100 m2, po zhutnění tl. 150 mm</t>
  </si>
  <si>
    <t>1400230650</t>
  </si>
  <si>
    <t>https://podminky.urs.cz/item/CS_URS_2025_01/564851011</t>
  </si>
  <si>
    <t>564861011</t>
  </si>
  <si>
    <t>Podklad ze štěrkodrti ŠD s rozprostřením a zhutněním plochy jednotlivě do 100 m2, po zhutnění tl. 200 mm</t>
  </si>
  <si>
    <t>585204222</t>
  </si>
  <si>
    <t>https://podminky.urs.cz/item/CS_URS_2025_01/564861011</t>
  </si>
  <si>
    <t>565155111</t>
  </si>
  <si>
    <t>Asfaltový beton vrstva podkladní ACP 16 (obalované kamenivo střednězrnné - OKS) s rozprostřením a zhutněním v pruhu šířky přes 1,5 do 3 m, po zhutnění tl. 70 mm</t>
  </si>
  <si>
    <t>-1652477689</t>
  </si>
  <si>
    <t>https://podminky.urs.cz/item/CS_URS_2025_01/565155111</t>
  </si>
  <si>
    <t>573211109</t>
  </si>
  <si>
    <t>Postřik spojovací PS bez posypu kamenivem z asfaltu silničního, v množství 0,50 kg/m2</t>
  </si>
  <si>
    <t>-812538379</t>
  </si>
  <si>
    <t>https://podminky.urs.cz/item/CS_URS_2025_01/573211109</t>
  </si>
  <si>
    <t>860801252</t>
  </si>
  <si>
    <t>313282468</t>
  </si>
  <si>
    <t>Úpravy povrchů, podlahy a osazování výplní</t>
  </si>
  <si>
    <t>619995001</t>
  </si>
  <si>
    <t>Začištění omítek (s dodáním hmot) kolem oken, dveří, podlah, obkladů apod.</t>
  </si>
  <si>
    <t>611180072</t>
  </si>
  <si>
    <t>https://podminky.urs.cz/item/CS_URS_2025_01/619995001</t>
  </si>
  <si>
    <t>"č.5"0,2*pi</t>
  </si>
  <si>
    <t>Vedení trubní dálková a přípojná</t>
  </si>
  <si>
    <t>1622703822</t>
  </si>
  <si>
    <t>"č.1"0,8</t>
  </si>
  <si>
    <t>"č.2"2</t>
  </si>
  <si>
    <t>"č.3"0,6</t>
  </si>
  <si>
    <t>"č.5"3,5</t>
  </si>
  <si>
    <t>"č.6"3,5</t>
  </si>
  <si>
    <t>28611164</t>
  </si>
  <si>
    <t>trubka kanalizační PVC-U plnostěnná jednovrstvá DN 160x1000mm SN8</t>
  </si>
  <si>
    <t>-446000343</t>
  </si>
  <si>
    <t>12,4*1,03 'Přepočtené koeficientem množství</t>
  </si>
  <si>
    <t>877310310</t>
  </si>
  <si>
    <t>474163382</t>
  </si>
  <si>
    <t>https://podminky.urs.cz/item/CS_URS_2025_01/877310310</t>
  </si>
  <si>
    <t>"č.2"1</t>
  </si>
  <si>
    <t>"č.3"1</t>
  </si>
  <si>
    <t>"č.4"1</t>
  </si>
  <si>
    <t>"č.6"1</t>
  </si>
  <si>
    <t>1658053069</t>
  </si>
  <si>
    <t>5*1,03 'Přepočtené koeficientem množství</t>
  </si>
  <si>
    <t>877315123</t>
  </si>
  <si>
    <t>Montáž navrtávacího sedla kanalizační přípojky v otevřeném výkopu pro hlavní potrubí betonové nebo kameninové, přípojka DN 150</t>
  </si>
  <si>
    <t>-325225595</t>
  </si>
  <si>
    <t>https://podminky.urs.cz/item/CS_URS_2025_01/877315123</t>
  </si>
  <si>
    <t>28651302</t>
  </si>
  <si>
    <t>sedlo kolmé univerzální beton/KG DN 400/160</t>
  </si>
  <si>
    <t>385899487</t>
  </si>
  <si>
    <t>28651301</t>
  </si>
  <si>
    <t>sedlo kolmé univerzální korug/KG DN 300/160</t>
  </si>
  <si>
    <t>1478141948</t>
  </si>
  <si>
    <t>895941343</t>
  </si>
  <si>
    <t>Osazení vpusti uliční z betonových dílců DN 500 dno vysoké s kalištěm</t>
  </si>
  <si>
    <t>-2058344018</t>
  </si>
  <si>
    <t>https://podminky.urs.cz/item/CS_URS_2025_01/895941343</t>
  </si>
  <si>
    <t>"č.5"1</t>
  </si>
  <si>
    <t>59224470</t>
  </si>
  <si>
    <t>vpusť uliční DN 500 kaliště vysoké 500/525x65mm</t>
  </si>
  <si>
    <t>1484444907</t>
  </si>
  <si>
    <t>6*1,01 'Přepočtené koeficientem množství</t>
  </si>
  <si>
    <t>895941351</t>
  </si>
  <si>
    <t>Osazení vpusti uliční z betonových dílců DN 500 skruž horní pro čtvercovou vtokovou mříž</t>
  </si>
  <si>
    <t>-1647232645</t>
  </si>
  <si>
    <t>https://podminky.urs.cz/item/CS_URS_2025_01/895941351</t>
  </si>
  <si>
    <t>59224460</t>
  </si>
  <si>
    <t>vpusť uliční DN 500 betonová 500x190x65mm čtvercový poklop</t>
  </si>
  <si>
    <t>-1372320641</t>
  </si>
  <si>
    <t>895941361</t>
  </si>
  <si>
    <t>Osazení vpusti uliční z betonových dílců DN 500 skruž středová 290 mm</t>
  </si>
  <si>
    <t>-1052566299</t>
  </si>
  <si>
    <t>https://podminky.urs.cz/item/CS_URS_2025_01/895941361</t>
  </si>
  <si>
    <t>59224461</t>
  </si>
  <si>
    <t>vpusť uliční DN 500 skruž průběžná nízká betonová 500/290x65mm</t>
  </si>
  <si>
    <t>-643904274</t>
  </si>
  <si>
    <t>895941367</t>
  </si>
  <si>
    <t>Osazení vpusti uliční z betonových dílců DN 500 skruž průběžná se zápachovou uzávěrkou</t>
  </si>
  <si>
    <t>1195686806</t>
  </si>
  <si>
    <t>https://podminky.urs.cz/item/CS_URS_2025_01/895941367</t>
  </si>
  <si>
    <t>59224467</t>
  </si>
  <si>
    <t>vpusť uliční DN 500 skruž průběžná 500/590x65mm betonová se zápachovou uzávěrkou 150mm PVC</t>
  </si>
  <si>
    <t>1553447266</t>
  </si>
  <si>
    <t>899204112</t>
  </si>
  <si>
    <t>Osazení mříží litinových včetně rámů a košů na bahno pro třídu zatížení D400, E600</t>
  </si>
  <si>
    <t>2020353679</t>
  </si>
  <si>
    <t>https://podminky.urs.cz/item/CS_URS_2025_01/899204112</t>
  </si>
  <si>
    <t>55242328</t>
  </si>
  <si>
    <t>mříž D 400 - plochá, 600x600 4-stranný rám</t>
  </si>
  <si>
    <t>-1022415594</t>
  </si>
  <si>
    <t>59223871</t>
  </si>
  <si>
    <t>koš vysoký pro uliční vpusti žárově Pz plech pro rám 500/500mm</t>
  </si>
  <si>
    <t>492804708</t>
  </si>
  <si>
    <t>-1068913123</t>
  </si>
  <si>
    <t>-987236576</t>
  </si>
  <si>
    <t>-1349073418</t>
  </si>
  <si>
    <t>"č.1"9,5</t>
  </si>
  <si>
    <t>"č.2"7,5</t>
  </si>
  <si>
    <t>"č.3"6,5</t>
  </si>
  <si>
    <t>"č.4"6</t>
  </si>
  <si>
    <t>"č.5"5,6</t>
  </si>
  <si>
    <t>-215334931</t>
  </si>
  <si>
    <t>977151125</t>
  </si>
  <si>
    <t>Jádrové vrty diamantovými korunkami do stavebních materiálů (železobetonu, betonu, cihel, obkladů, dlažeb, kamene) průměru přes 180 do 200 mm</t>
  </si>
  <si>
    <t>-284262336</t>
  </si>
  <si>
    <t>https://podminky.urs.cz/item/CS_URS_2025_01/977151125</t>
  </si>
  <si>
    <t>"č.5"0,4</t>
  </si>
  <si>
    <t>979021113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</si>
  <si>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</si>
  <si>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1421788416</t>
  </si>
  <si>
    <t>https://podminky.urs.cz/item/CS_URS_2025_01/979021113</t>
  </si>
  <si>
    <t>-2087828660</t>
  </si>
  <si>
    <t>1772208354</t>
  </si>
  <si>
    <t>"živice"8,03+3,358</t>
  </si>
  <si>
    <t>"podklad vrstvy"10,585</t>
  </si>
  <si>
    <t>"proviz vrstvy"10,95</t>
  </si>
  <si>
    <t>-708088512</t>
  </si>
  <si>
    <t>32,923*4 'Přepočtené koeficientem množství</t>
  </si>
  <si>
    <t>-655132890</t>
  </si>
  <si>
    <t>-407102419</t>
  </si>
  <si>
    <t>388353417</t>
  </si>
  <si>
    <t>117,045</t>
  </si>
  <si>
    <t>75,599</t>
  </si>
  <si>
    <t>10,328</t>
  </si>
  <si>
    <t>31,118</t>
  </si>
  <si>
    <t>p1</t>
  </si>
  <si>
    <t>přípojka DN150</t>
  </si>
  <si>
    <t>73,5</t>
  </si>
  <si>
    <t>p2</t>
  </si>
  <si>
    <t>kanalizační přípojka DN200</t>
  </si>
  <si>
    <t>přebytečná zemina</t>
  </si>
  <si>
    <t>41,446</t>
  </si>
  <si>
    <t>SO-01.1.2 - Kanalizační přípojky - neveřejná část</t>
  </si>
  <si>
    <t>pa</t>
  </si>
  <si>
    <t>pažení</t>
  </si>
  <si>
    <t>260,1</t>
  </si>
  <si>
    <t>asf</t>
  </si>
  <si>
    <t>asfaltová plocha</t>
  </si>
  <si>
    <t>10,8</t>
  </si>
  <si>
    <t>št</t>
  </si>
  <si>
    <t>štěrková cesta</t>
  </si>
  <si>
    <t>17,55</t>
  </si>
  <si>
    <t>ornice</t>
  </si>
  <si>
    <t>be</t>
  </si>
  <si>
    <t>betonová plocha</t>
  </si>
  <si>
    <t>1,35</t>
  </si>
  <si>
    <t>-1373237037</t>
  </si>
  <si>
    <t>"II. etapa"0,9*1,5*3</t>
  </si>
  <si>
    <t>"III. etapa"0,9*1,5*5</t>
  </si>
  <si>
    <t>1448241138</t>
  </si>
  <si>
    <t>"II. etapa"0,9*1,5*10</t>
  </si>
  <si>
    <t>"III.etapa"0,9*1,5*3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</si>
  <si>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</si>
  <si>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</si>
  <si>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-2015961492</t>
  </si>
  <si>
    <t>https://podminky.urs.cz/item/CS_URS_2025_01/113107231</t>
  </si>
  <si>
    <t>"III.etapa"0,9*1,5*1</t>
  </si>
  <si>
    <t>-2072511554</t>
  </si>
  <si>
    <t>1282984693</t>
  </si>
  <si>
    <t>560627487</t>
  </si>
  <si>
    <t>(p1+p2)*0,2</t>
  </si>
  <si>
    <t>-1770527502</t>
  </si>
  <si>
    <t>(p1+P2)*0,2/8</t>
  </si>
  <si>
    <t>121151103</t>
  </si>
  <si>
    <t>Sejmutí ornice strojně při souvislé ploše do 100 m2, tl. vrstvy do 200 mm</t>
  </si>
  <si>
    <t>1221990642</t>
  </si>
  <si>
    <t>https://podminky.urs.cz/item/CS_URS_2025_01/121151103</t>
  </si>
  <si>
    <t>"II. etapa"2*1,5*18</t>
  </si>
  <si>
    <t>"III. etapa"2*1,5*8</t>
  </si>
  <si>
    <t>12198381</t>
  </si>
  <si>
    <t>1,7*0,9*(p1+p2)</t>
  </si>
  <si>
    <t>310480014</t>
  </si>
  <si>
    <t>-860069090</t>
  </si>
  <si>
    <t>151811131</t>
  </si>
  <si>
    <t>Zřízení pažicích boxů pro pažení a rozepření stěn rýh podzemního vedení hloubka výkopu do 4 m, šířka do 1,2 m</t>
  </si>
  <si>
    <t>1430245309</t>
  </si>
  <si>
    <t>https://podminky.urs.cz/item/CS_URS_2025_01/151811131</t>
  </si>
  <si>
    <t>1,7*(p1+p2)*2</t>
  </si>
  <si>
    <t>151811231</t>
  </si>
  <si>
    <t>Odstranění pažicích boxů pro pažení a rozepření stěn rýh podzemního vedení hloubka výkopu do 4 m, šířka do 1,2 m</t>
  </si>
  <si>
    <t>1615132462</t>
  </si>
  <si>
    <t>https://podminky.urs.cz/item/CS_URS_2025_01/151811231</t>
  </si>
  <si>
    <t>1860718828</t>
  </si>
  <si>
    <t>898727951</t>
  </si>
  <si>
    <t>1040635868</t>
  </si>
  <si>
    <t>-1223829136</t>
  </si>
  <si>
    <t>41,446*2 'Přepočtené koeficientem množství</t>
  </si>
  <si>
    <t>-2004255384</t>
  </si>
  <si>
    <t>h1-z</t>
  </si>
  <si>
    <t>103979590</t>
  </si>
  <si>
    <t>-67376727</t>
  </si>
  <si>
    <t>0,45*0,9*p1</t>
  </si>
  <si>
    <t>0,5*0,9*p2</t>
  </si>
  <si>
    <t>-162288534</t>
  </si>
  <si>
    <t>31,118*2 'Přepočtené koeficientem množství</t>
  </si>
  <si>
    <t>181351003</t>
  </si>
  <si>
    <t>Rozprostření a urovnání ornice v rovině nebo ve svahu sklonu do 1:5 strojně při souvislé ploše do 100 m2, tl. vrstvy do 200 mm</t>
  </si>
  <si>
    <t>-1633909501</t>
  </si>
  <si>
    <t>https://podminky.urs.cz/item/CS_URS_2025_01/181351003</t>
  </si>
  <si>
    <t>-499538697</t>
  </si>
  <si>
    <t>00572470</t>
  </si>
  <si>
    <t>osivo směs travní univerzál</t>
  </si>
  <si>
    <t>496202719</t>
  </si>
  <si>
    <t>78*0,02 'Přepočtené koeficientem množství</t>
  </si>
  <si>
    <t>1092620874</t>
  </si>
  <si>
    <t>p1+p2</t>
  </si>
  <si>
    <t>1348388918</t>
  </si>
  <si>
    <t>1550755445</t>
  </si>
  <si>
    <t>0,15*0,9*(p1+p2)</t>
  </si>
  <si>
    <t>564831011</t>
  </si>
  <si>
    <t>Podklad ze štěrkodrti ŠD s rozprostřením a zhutněním plochy jednotlivě do 100 m2, po zhutnění tl. 100 mm</t>
  </si>
  <si>
    <t>99042228</t>
  </si>
  <si>
    <t>https://podminky.urs.cz/item/CS_URS_2025_01/564831011</t>
  </si>
  <si>
    <t>asf*2</t>
  </si>
  <si>
    <t>-2075151278</t>
  </si>
  <si>
    <t>564871016</t>
  </si>
  <si>
    <t>Podklad ze štěrkodrti ŠD s rozprostřením a zhutněním plochy jednotlivě do 100 m2, po zhutnění tl. 300 mm</t>
  </si>
  <si>
    <t>-1670859180</t>
  </si>
  <si>
    <t>https://podminky.urs.cz/item/CS_URS_2025_01/564871016</t>
  </si>
  <si>
    <t>-2036832300</t>
  </si>
  <si>
    <t>-676733871</t>
  </si>
  <si>
    <t>-166702540</t>
  </si>
  <si>
    <t>581121115</t>
  </si>
  <si>
    <t>Kryt cementobetonový silničních komunikací skupiny CB I tl. 150 mm</t>
  </si>
  <si>
    <t>-846032439</t>
  </si>
  <si>
    <t>https://podminky.urs.cz/item/CS_URS_2025_01/581121115</t>
  </si>
  <si>
    <t>871313122</t>
  </si>
  <si>
    <t>Montáž kanalizačního potrubí z tvrdého PVC-U hladkého plnostěnného tuhost SN 10 DN 160</t>
  </si>
  <si>
    <t>-945663502</t>
  </si>
  <si>
    <t>https://podminky.urs.cz/item/CS_URS_2025_01/871313122</t>
  </si>
  <si>
    <t>"II. etapa"46,5</t>
  </si>
  <si>
    <t>"III. etapa"27</t>
  </si>
  <si>
    <t>1679763318</t>
  </si>
  <si>
    <t>73,5*1,03 'Přepočtené koeficientem množství</t>
  </si>
  <si>
    <t>871353122</t>
  </si>
  <si>
    <t>Montáž kanalizačního potrubí z tvrdého PVC-U hladkého plnostěnného tuhost SN 10 DN 200</t>
  </si>
  <si>
    <t>-77363383</t>
  </si>
  <si>
    <t>https://podminky.urs.cz/item/CS_URS_2025_01/871353122</t>
  </si>
  <si>
    <t>"III. etapa"3</t>
  </si>
  <si>
    <t>28611178</t>
  </si>
  <si>
    <t>trubka kanalizační PVC-U plnostěnná jednovrstvá DN 200x6000mm SN10</t>
  </si>
  <si>
    <t>-286080370</t>
  </si>
  <si>
    <t>3*1,03 'Přepočtené koeficientem množství</t>
  </si>
  <si>
    <t>894812001</t>
  </si>
  <si>
    <t>Revizní a čistící šachta z polypropylenu PP pro hladké trouby DN 400 šachtové dno (DN šachty / DN trubního vedení) DN 400/150 přímý tok</t>
  </si>
  <si>
    <t>-435232912</t>
  </si>
  <si>
    <t>https://podminky.urs.cz/item/CS_URS_2025_01/894812001</t>
  </si>
  <si>
    <t>"II. etapa"31</t>
  </si>
  <si>
    <t>"III. etapa"18-1</t>
  </si>
  <si>
    <t>894812032</t>
  </si>
  <si>
    <t>Revizní a čistící šachta z polypropylenu PP pro hladké trouby DN 400 roura šachtová korugovaná bez hrdla, světlé hloubky 1500 mm</t>
  </si>
  <si>
    <t>-1105611812</t>
  </si>
  <si>
    <t>https://podminky.urs.cz/item/CS_URS_2025_01/894812032</t>
  </si>
  <si>
    <t>"III. etapa"18+2-3</t>
  </si>
  <si>
    <t>894812041</t>
  </si>
  <si>
    <t>Revizní a čistící šachta z polypropylenu PP pro hladké trouby DN 400 roura šachtová korugovaná Příplatek k cenám 2031 - 2035 za uříznutí šachtové roury</t>
  </si>
  <si>
    <t>565548817</t>
  </si>
  <si>
    <t>https://podminky.urs.cz/item/CS_URS_2025_01/894812041</t>
  </si>
  <si>
    <t>894812061</t>
  </si>
  <si>
    <t>Revizní a čistící šachta z polypropylenu PP pro hladké trouby DN 400 poklop litinový (pro třídu zatížení) pochůzí (A15)</t>
  </si>
  <si>
    <t>411008529</t>
  </si>
  <si>
    <t>https://podminky.urs.cz/item/CS_URS_2025_01/894812061</t>
  </si>
  <si>
    <t>"II. etapa"18+4</t>
  </si>
  <si>
    <t>"III. etapa"8+0</t>
  </si>
  <si>
    <t>894812063</t>
  </si>
  <si>
    <t>Revizní a čistící šachta z polypropylenu PP pro hladké trouby DN 400 poklop litinový (pro třídu zatížení) plný do teleskopické trubky (D400)</t>
  </si>
  <si>
    <t>584077906</t>
  </si>
  <si>
    <t>https://podminky.urs.cz/item/CS_URS_2025_01/894812063</t>
  </si>
  <si>
    <t>"II. etapa"9</t>
  </si>
  <si>
    <t>"III. etapa"9</t>
  </si>
  <si>
    <t>-912460145</t>
  </si>
  <si>
    <t>-1082831311</t>
  </si>
  <si>
    <t>"II. etapa"1,5*3*2</t>
  </si>
  <si>
    <t>"III. etapa"1,5*5*2</t>
  </si>
  <si>
    <t>-282661690</t>
  </si>
  <si>
    <t>919735123</t>
  </si>
  <si>
    <t>Řezání stávajícího betonového krytu nebo podkladu hloubky přes 100 do 150 mm</t>
  </si>
  <si>
    <t>-751899997</t>
  </si>
  <si>
    <t>https://podminky.urs.cz/item/CS_URS_2025_01/919735123</t>
  </si>
  <si>
    <t>"III.etapa"1,5*1*2</t>
  </si>
  <si>
    <t>5557685</t>
  </si>
  <si>
    <t>0,29*asf+0,44*št</t>
  </si>
  <si>
    <t>0,22*asf+0,092*asf</t>
  </si>
  <si>
    <t>292021523</t>
  </si>
  <si>
    <t>14,224*4 'Přepočtené koeficientem množství</t>
  </si>
  <si>
    <t>-13757217</t>
  </si>
  <si>
    <t>0,325*be</t>
  </si>
  <si>
    <t>-1772948350</t>
  </si>
  <si>
    <t>0,439*4 'Přepočtené koeficientem množství</t>
  </si>
  <si>
    <t>-1916579204</t>
  </si>
  <si>
    <t>1862929915</t>
  </si>
  <si>
    <t>-908137352</t>
  </si>
  <si>
    <t>2129086890</t>
  </si>
  <si>
    <t>SEZNAM FIGUR</t>
  </si>
  <si>
    <t>Výměra</t>
  </si>
  <si>
    <t>II/ SO-01.1</t>
  </si>
  <si>
    <t>Použití figury:</t>
  </si>
  <si>
    <t>Odstranění podkladu z kameniva drceného tl přes 200 do 300 mm strojně pl přes 200 m2</t>
  </si>
  <si>
    <t>Úprava pláně v hornině třídy těžitelnosti I skupiny 1 až 3 se zhutněním strojně</t>
  </si>
  <si>
    <t>Podklad ze štěrkodrtě ŠD plochy přes 100 m2 tl 150 mm</t>
  </si>
  <si>
    <t>Hloubení zapažených rýh š do 2000 mm v hornině třídy těžitelnosti I skupiny 3 objem do 5000 m3</t>
  </si>
  <si>
    <t>Hloubení zapažených rýh š do 2000 mm v hornině třídy těžitelnosti II skupiny 4 objem do 500 m3</t>
  </si>
  <si>
    <t>Hloubení zapažených rýh š do 2000 mm v hornině třídy těžitelnosti II skupiny 5 objem do 100 m3</t>
  </si>
  <si>
    <t>Vodorovné přemístění přes 9 000 do 10000 m výkopku/sypaniny z horniny třídy těžitelnosti I skupiny 1 až 3</t>
  </si>
  <si>
    <t>Vodorovné přemístění přes 9 000 do 10000 m výkopku/sypaniny z horniny třídy těžitelnosti II skupiny 4 a 5</t>
  </si>
  <si>
    <t>Zásyp jam, šachet rýh nebo kolem objektů sypaninou se zhutněním</t>
  </si>
  <si>
    <t>Odstranění podkladu z kameniva drceného tl do 100 mm strojně pl přes 200 m2</t>
  </si>
  <si>
    <t>Odstranění podkladu živičného tl přes 50 do 100 mm strojně pl přes 200 m2</t>
  </si>
  <si>
    <t>Frézování živičného krytu tl 40 mm pruh š přes 0,5 m pl do 500 m2</t>
  </si>
  <si>
    <t>Podklad nebo podsyp ze štěrkopísku ŠP plochy přes 100 m2 tl 100 mm</t>
  </si>
  <si>
    <t>Podklad ze štěrkodrtě ŠD plochy přes 100 m2 tl 200 mm</t>
  </si>
  <si>
    <t>Asfaltový beton vrstva podkladní ACP 16 (obalované kamenivo OKS) tl 70 mm š do 1,5 m</t>
  </si>
  <si>
    <t>Postřik infiltrační kationaktivní emulzí v množství 1 kg/m2</t>
  </si>
  <si>
    <t>Asfaltový beton vrstva obrusná ACO 11+ (ABS) tř. I tl 40 mm š do 3 m z nemodifikovaného asfaltu</t>
  </si>
  <si>
    <t>Lože pod potrubí otevřený výkop z kameniva drobného těženého</t>
  </si>
  <si>
    <t>Obsypání potrubí strojně sypaninou bez prohození, uloženou do 3 m</t>
  </si>
  <si>
    <t>Poplatek za uložení zeminy a kamení na recyklační skládce (skládkovné) kód odpadu 17 05 04</t>
  </si>
  <si>
    <t>Vodorovné přemístění přes 500 do 1000 m výkopku/sypaniny z horniny třídy těžitelnosti I skupiny 1 až 3</t>
  </si>
  <si>
    <t>Nakládání výkopku z hornin třídy těžitelnosti I skupiny 1 až 3 přes 100 m3</t>
  </si>
  <si>
    <t>Uložení sypaniny na skládky nebo meziskládky</t>
  </si>
  <si>
    <t>II/ SO-01.2</t>
  </si>
  <si>
    <t>Hloubení zapažených rýh š do 2000 mm v hornině třídy těžitelnosti I skupiny 3 objem do 500 m3</t>
  </si>
  <si>
    <t>Hloubení zapažených rýh š do 2000 mm v hornině třídy těžitelnosti II skupiny 4 objem do 50 m3</t>
  </si>
  <si>
    <t>Hloubení zapažených rýh š do 2000 mm v hornině třídy těžitelnosti II skupiny 5 objem do 20 m3</t>
  </si>
  <si>
    <t>II/ SO-02</t>
  </si>
  <si>
    <t>II/ SO-06</t>
  </si>
  <si>
    <t>Asfaltový beton vrstva obrusná ACO 11+ (ABS) tř. I tl 50 mm š do 3 m z nemodifikovaného asfaltu</t>
  </si>
  <si>
    <t>Odstranění podkladu živičného tl přes 100 do 150 mm strojně pl přes 200 m2</t>
  </si>
  <si>
    <t>Frézování živičného krytu tl 50 mm pruh š přes 0,5 m pl do 500 m2</t>
  </si>
  <si>
    <t>Podklad ze štěrkodrtě ŠD plochy přes 100 m2 tl 220 mm</t>
  </si>
  <si>
    <t>Styčná spára napojení nového živičného povrchu na stávající za tepla š 15 mm hl 25 mm s prořezáním</t>
  </si>
  <si>
    <t>Řezání stávajícího živičného krytu hl přes 100 do 150 mm</t>
  </si>
  <si>
    <t>III/ SO-01.1</t>
  </si>
  <si>
    <t>Odstranění podkladu z kameniva těženého tl přes 100 do 200 mm strojně pl přes 200 m2</t>
  </si>
  <si>
    <t>Odstranění podkladu z kameniva drceného tl přes 100 do 200 mm strojně pl přes 200 m2</t>
  </si>
  <si>
    <t>Frézování živičného krytu tl 50 mm pruh š do 1 m pl přes 500 do 2000 m2</t>
  </si>
  <si>
    <t>Podklad z kameniva hrubého drceného vel. 8-16 mm plochy přes 100 m2 tl 150 mm</t>
  </si>
  <si>
    <t>Podklad ze štěrkodrtě ŠD plochy přes 100 m2 tl 100 mm</t>
  </si>
  <si>
    <t>Postřik živičný spojovací ze silniční emulze v množství 0,50 kg/m2</t>
  </si>
  <si>
    <t>Vodorovné přemístění přes 1 500 do 2000 m výkopku/sypaniny z horniny třídy těžitelnosti I skupiny 1 až 3</t>
  </si>
  <si>
    <t>Vodorovné přemístění přes 4 000 do 5000 m výkopku/sypaniny z horniny třídy těžitelnosti II skupiny 4 a 5</t>
  </si>
  <si>
    <t>Hloubení zapažených rýh š do 2000 mm v hornině třídy těžitelnosti II skupiny 4 objem do 5000 m3</t>
  </si>
  <si>
    <t>Hloubení zapažených rýh š do 2000 mm v hornině třídy těžitelnosti II skupiny 5 objem do 5000 m3</t>
  </si>
  <si>
    <t>III/ SO-01.2</t>
  </si>
  <si>
    <t>III/ SO-02</t>
  </si>
  <si>
    <t>Obsypání potrubí ručně sypaninou bez prohození, uloženou do 3 m</t>
  </si>
  <si>
    <t>Hloubení zapažených rýh š do 2000 mm v hornině třídy těžitelnosti I skupiny 1 a 2 objem do 5000 m3</t>
  </si>
  <si>
    <t>Sejmutí ornice plochy přes 500 m2 tl vrstvy do 200 mm strojně</t>
  </si>
  <si>
    <t>Rozprostření ornice tl vrstvy do 200 mm pl přes 500 m2 v rovině nebo ve svahu do 1:5 strojně</t>
  </si>
  <si>
    <t>Založení parkového trávníku výsevem pl přes 1000 m2 v rovině a ve svahu do 1:5</t>
  </si>
  <si>
    <t>III/ SO-06</t>
  </si>
  <si>
    <t>Podklad ze štěrkodrtě ŠD plochy do 100 m2 tl 100 mm</t>
  </si>
  <si>
    <t>Postřik živičný spojovací z asfaltu v množství 0,50 kg/m2</t>
  </si>
  <si>
    <t>Vodorovná doprava suti ze sypkých materiálů do 1 km</t>
  </si>
  <si>
    <t>Příplatek ZKD 1 km u vodorovné dopravy suti ze sypkých materiálů</t>
  </si>
  <si>
    <t>Poplatek za uložení na recyklační skládce (skládkovné) stavebního odpadu zeminy a kamení zatříděného do Katalogu odpadů pod kódem 17 05 04</t>
  </si>
  <si>
    <t>Poplatek za uložení na recyklační skládce (skládkovné) stavebního odpadu asfaltového bez obsahu dehtu zatříděného do Katalogu odpadů pod kódem 17 03 02</t>
  </si>
  <si>
    <t>Odstranění podkladu z betonu prostého tl přes 100 do 150 mm strojně pl přes 200 m2</t>
  </si>
  <si>
    <t>Podklad ze štěrkodrtě ŠD plochy do 100 m2 tl 150 mm</t>
  </si>
  <si>
    <t>Kryt cementobetonový vozovek skupiny CB I tl 150 mm</t>
  </si>
  <si>
    <t>Vodorovná doprava suti z kusových materiálů do 1 km</t>
  </si>
  <si>
    <t>Příplatek ZKD 1 km u vodorovné dopravy suti z kusových materiálů</t>
  </si>
  <si>
    <t>Poplatek za uložení na recyklační skládce (skládkovné) stavebního odpadu z prostého betonu pod kódem 17 01 01</t>
  </si>
  <si>
    <t>Montáž kanalizačního potrubí hladkého plnostěnného SN 10 z PVC-U DN 160</t>
  </si>
  <si>
    <t>Čerpání vody na dopravní výšku do 10 m průměrný přítok do 500 l/min</t>
  </si>
  <si>
    <t>Pohotovost čerpací soupravy pro dopravní výšku do 10 m přítok do 500 l/min</t>
  </si>
  <si>
    <t>Osazení pažicího boxu hl výkopu do 4 m š do 1,2 m</t>
  </si>
  <si>
    <t>Vyčištění stok</t>
  </si>
  <si>
    <t>Monitoring stoky jakékoli výšky na nové kanalizaci</t>
  </si>
  <si>
    <t>Krytí potrubí z plastů výstražnou fólií z PVC přes 25 do 34cm</t>
  </si>
  <si>
    <t>Montáž kanalizačního potrubí hladkého plnostěnného SN 10 z PVC-U DN 200</t>
  </si>
  <si>
    <t>Odstranění pažicího boxu hl výkopu do 4 m š do 1,2 m</t>
  </si>
  <si>
    <t>Podklad ze štěrkodrtě ŠD plochy do 100 m2 tl 300 mm</t>
  </si>
  <si>
    <t>Sejmutí ornice plochy do 100 m2 tl vrstvy do 200 mm strojně</t>
  </si>
  <si>
    <t>Rozprostření ornice tl vrstvy do 200 mm pl do 100 m2 v rovině nebo ve svahu do 1:5 strojně</t>
  </si>
  <si>
    <t>Založení parkového trávníku výsevem pl do 1000 m2 v rovině a ve svahu do 1:5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</si>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</sst>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3" TargetMode="External" /><Relationship Id="rId2" Type="http://schemas.openxmlformats.org/officeDocument/2006/relationships/hyperlink" Target="https://podminky.urs.cz/item/CS_URS_2025_01/113107243" TargetMode="External" /><Relationship Id="rId3" Type="http://schemas.openxmlformats.org/officeDocument/2006/relationships/hyperlink" Target="https://podminky.urs.cz/item/CS_URS_2025_01/113154523" TargetMode="External" /><Relationship Id="rId4" Type="http://schemas.openxmlformats.org/officeDocument/2006/relationships/hyperlink" Target="https://podminky.urs.cz/item/CS_URS_2025_01/564861113" TargetMode="External" /><Relationship Id="rId5" Type="http://schemas.openxmlformats.org/officeDocument/2006/relationships/hyperlink" Target="https://podminky.urs.cz/item/CS_URS_2025_01/577144111" TargetMode="External" /><Relationship Id="rId6" Type="http://schemas.openxmlformats.org/officeDocument/2006/relationships/hyperlink" Target="https://podminky.urs.cz/item/CS_URS_2025_01/919732211" TargetMode="External" /><Relationship Id="rId7" Type="http://schemas.openxmlformats.org/officeDocument/2006/relationships/hyperlink" Target="https://podminky.urs.cz/item/CS_URS_2025_01/919735113" TargetMode="External" /><Relationship Id="rId8" Type="http://schemas.openxmlformats.org/officeDocument/2006/relationships/hyperlink" Target="https://podminky.urs.cz/item/CS_URS_2025_01/997221551" TargetMode="External" /><Relationship Id="rId9" Type="http://schemas.openxmlformats.org/officeDocument/2006/relationships/hyperlink" Target="https://podminky.urs.cz/item/CS_URS_2025_01/997221559" TargetMode="External" /><Relationship Id="rId10" Type="http://schemas.openxmlformats.org/officeDocument/2006/relationships/hyperlink" Target="https://podminky.urs.cz/item/CS_URS_2025_01/997221873" TargetMode="External" /><Relationship Id="rId11" Type="http://schemas.openxmlformats.org/officeDocument/2006/relationships/hyperlink" Target="https://podminky.urs.cz/item/CS_URS_2025_01/997221875" TargetMode="External" /><Relationship Id="rId12" Type="http://schemas.openxmlformats.org/officeDocument/2006/relationships/hyperlink" Target="https://podminky.urs.cz/item/CS_URS_2025_01/998225111" TargetMode="External" /><Relationship Id="rId1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71" TargetMode="External" /><Relationship Id="rId2" Type="http://schemas.openxmlformats.org/officeDocument/2006/relationships/hyperlink" Target="https://podminky.urs.cz/item/CS_URS_2025_01/113107212" TargetMode="External" /><Relationship Id="rId3" Type="http://schemas.openxmlformats.org/officeDocument/2006/relationships/hyperlink" Target="https://podminky.urs.cz/item/CS_URS_2025_01/113107322" TargetMode="External" /><Relationship Id="rId4" Type="http://schemas.openxmlformats.org/officeDocument/2006/relationships/hyperlink" Target="https://podminky.urs.cz/item/CS_URS_2025_01/113107342" TargetMode="External" /><Relationship Id="rId5" Type="http://schemas.openxmlformats.org/officeDocument/2006/relationships/hyperlink" Target="https://podminky.urs.cz/item/CS_URS_2025_01/113154522" TargetMode="External" /><Relationship Id="rId6" Type="http://schemas.openxmlformats.org/officeDocument/2006/relationships/hyperlink" Target="https://podminky.urs.cz/item/CS_URS_2025_01/113202111" TargetMode="External" /><Relationship Id="rId7" Type="http://schemas.openxmlformats.org/officeDocument/2006/relationships/hyperlink" Target="https://podminky.urs.cz/item/CS_URS_2025_01/115101201" TargetMode="External" /><Relationship Id="rId8" Type="http://schemas.openxmlformats.org/officeDocument/2006/relationships/hyperlink" Target="https://podminky.urs.cz/item/CS_URS_2025_01/115101301" TargetMode="External" /><Relationship Id="rId9" Type="http://schemas.openxmlformats.org/officeDocument/2006/relationships/hyperlink" Target="https://podminky.urs.cz/item/CS_URS_2025_01/132254206" TargetMode="External" /><Relationship Id="rId10" Type="http://schemas.openxmlformats.org/officeDocument/2006/relationships/hyperlink" Target="https://podminky.urs.cz/item/CS_URS_2025_01/132354206" TargetMode="External" /><Relationship Id="rId11" Type="http://schemas.openxmlformats.org/officeDocument/2006/relationships/hyperlink" Target="https://podminky.urs.cz/item/CS_URS_2025_01/132454206" TargetMode="External" /><Relationship Id="rId12" Type="http://schemas.openxmlformats.org/officeDocument/2006/relationships/hyperlink" Target="https://podminky.urs.cz/item/CS_URS_2025_01/151101101" TargetMode="External" /><Relationship Id="rId13" Type="http://schemas.openxmlformats.org/officeDocument/2006/relationships/hyperlink" Target="https://podminky.urs.cz/item/CS_URS_2025_01/151101111" TargetMode="External" /><Relationship Id="rId14" Type="http://schemas.openxmlformats.org/officeDocument/2006/relationships/hyperlink" Target="https://podminky.urs.cz/item/CS_URS_2025_01/162451106" TargetMode="External" /><Relationship Id="rId15" Type="http://schemas.openxmlformats.org/officeDocument/2006/relationships/hyperlink" Target="https://podminky.urs.cz/item/CS_URS_2025_01/162651132" TargetMode="External" /><Relationship Id="rId16" Type="http://schemas.openxmlformats.org/officeDocument/2006/relationships/hyperlink" Target="https://podminky.urs.cz/item/CS_URS_2025_01/167151111" TargetMode="External" /><Relationship Id="rId17" Type="http://schemas.openxmlformats.org/officeDocument/2006/relationships/hyperlink" Target="https://podminky.urs.cz/item/CS_URS_2025_01/171201231" TargetMode="External" /><Relationship Id="rId18" Type="http://schemas.openxmlformats.org/officeDocument/2006/relationships/hyperlink" Target="https://podminky.urs.cz/item/CS_URS_2025_01/171251201" TargetMode="External" /><Relationship Id="rId19" Type="http://schemas.openxmlformats.org/officeDocument/2006/relationships/hyperlink" Target="https://podminky.urs.cz/item/CS_URS_2025_01/174151101" TargetMode="External" /><Relationship Id="rId20" Type="http://schemas.openxmlformats.org/officeDocument/2006/relationships/hyperlink" Target="https://podminky.urs.cz/item/CS_URS_2025_01/175111101" TargetMode="External" /><Relationship Id="rId21" Type="http://schemas.openxmlformats.org/officeDocument/2006/relationships/hyperlink" Target="https://podminky.urs.cz/item/CS_URS_2025_01/451572111" TargetMode="External" /><Relationship Id="rId22" Type="http://schemas.openxmlformats.org/officeDocument/2006/relationships/hyperlink" Target="https://podminky.urs.cz/item/CS_URS_2025_01/564851011" TargetMode="External" /><Relationship Id="rId23" Type="http://schemas.openxmlformats.org/officeDocument/2006/relationships/hyperlink" Target="https://podminky.urs.cz/item/CS_URS_2025_01/564861011" TargetMode="External" /><Relationship Id="rId24" Type="http://schemas.openxmlformats.org/officeDocument/2006/relationships/hyperlink" Target="https://podminky.urs.cz/item/CS_URS_2025_01/565155111" TargetMode="External" /><Relationship Id="rId25" Type="http://schemas.openxmlformats.org/officeDocument/2006/relationships/hyperlink" Target="https://podminky.urs.cz/item/CS_URS_2025_01/573211109" TargetMode="External" /><Relationship Id="rId26" Type="http://schemas.openxmlformats.org/officeDocument/2006/relationships/hyperlink" Target="https://podminky.urs.cz/item/CS_URS_2025_01/577134111" TargetMode="External" /><Relationship Id="rId27" Type="http://schemas.openxmlformats.org/officeDocument/2006/relationships/hyperlink" Target="https://podminky.urs.cz/item/CS_URS_2025_01/596211110" TargetMode="External" /><Relationship Id="rId28" Type="http://schemas.openxmlformats.org/officeDocument/2006/relationships/hyperlink" Target="https://podminky.urs.cz/item/CS_URS_2025_01/619995001" TargetMode="External" /><Relationship Id="rId29" Type="http://schemas.openxmlformats.org/officeDocument/2006/relationships/hyperlink" Target="https://podminky.urs.cz/item/CS_URS_2025_01/871313121" TargetMode="External" /><Relationship Id="rId30" Type="http://schemas.openxmlformats.org/officeDocument/2006/relationships/hyperlink" Target="https://podminky.urs.cz/item/CS_URS_2025_01/877310310" TargetMode="External" /><Relationship Id="rId31" Type="http://schemas.openxmlformats.org/officeDocument/2006/relationships/hyperlink" Target="https://podminky.urs.cz/item/CS_URS_2025_01/877315123" TargetMode="External" /><Relationship Id="rId32" Type="http://schemas.openxmlformats.org/officeDocument/2006/relationships/hyperlink" Target="https://podminky.urs.cz/item/CS_URS_2025_01/895941343" TargetMode="External" /><Relationship Id="rId33" Type="http://schemas.openxmlformats.org/officeDocument/2006/relationships/hyperlink" Target="https://podminky.urs.cz/item/CS_URS_2025_01/895941351" TargetMode="External" /><Relationship Id="rId34" Type="http://schemas.openxmlformats.org/officeDocument/2006/relationships/hyperlink" Target="https://podminky.urs.cz/item/CS_URS_2025_01/895941361" TargetMode="External" /><Relationship Id="rId35" Type="http://schemas.openxmlformats.org/officeDocument/2006/relationships/hyperlink" Target="https://podminky.urs.cz/item/CS_URS_2025_01/895941367" TargetMode="External" /><Relationship Id="rId36" Type="http://schemas.openxmlformats.org/officeDocument/2006/relationships/hyperlink" Target="https://podminky.urs.cz/item/CS_URS_2025_01/899204112" TargetMode="External" /><Relationship Id="rId37" Type="http://schemas.openxmlformats.org/officeDocument/2006/relationships/hyperlink" Target="https://podminky.urs.cz/item/CS_URS_2025_01/899722113" TargetMode="External" /><Relationship Id="rId38" Type="http://schemas.openxmlformats.org/officeDocument/2006/relationships/hyperlink" Target="https://podminky.urs.cz/item/CS_URS_2025_01/916131213" TargetMode="External" /><Relationship Id="rId39" Type="http://schemas.openxmlformats.org/officeDocument/2006/relationships/hyperlink" Target="https://podminky.urs.cz/item/CS_URS_2025_01/919732211" TargetMode="External" /><Relationship Id="rId40" Type="http://schemas.openxmlformats.org/officeDocument/2006/relationships/hyperlink" Target="https://podminky.urs.cz/item/CS_URS_2025_01/919735113" TargetMode="External" /><Relationship Id="rId41" Type="http://schemas.openxmlformats.org/officeDocument/2006/relationships/hyperlink" Target="https://podminky.urs.cz/item/CS_URS_2025_01/977151125" TargetMode="External" /><Relationship Id="rId42" Type="http://schemas.openxmlformats.org/officeDocument/2006/relationships/hyperlink" Target="https://podminky.urs.cz/item/CS_URS_2025_01/979021113" TargetMode="External" /><Relationship Id="rId43" Type="http://schemas.openxmlformats.org/officeDocument/2006/relationships/hyperlink" Target="https://podminky.urs.cz/item/CS_URS_2025_01/979054451" TargetMode="External" /><Relationship Id="rId44" Type="http://schemas.openxmlformats.org/officeDocument/2006/relationships/hyperlink" Target="https://podminky.urs.cz/item/CS_URS_2025_01/997221551" TargetMode="External" /><Relationship Id="rId45" Type="http://schemas.openxmlformats.org/officeDocument/2006/relationships/hyperlink" Target="https://podminky.urs.cz/item/CS_URS_2025_01/997221559" TargetMode="External" /><Relationship Id="rId46" Type="http://schemas.openxmlformats.org/officeDocument/2006/relationships/hyperlink" Target="https://podminky.urs.cz/item/CS_URS_2025_01/997221873" TargetMode="External" /><Relationship Id="rId47" Type="http://schemas.openxmlformats.org/officeDocument/2006/relationships/hyperlink" Target="https://podminky.urs.cz/item/CS_URS_2025_01/997221875" TargetMode="External" /><Relationship Id="rId48" Type="http://schemas.openxmlformats.org/officeDocument/2006/relationships/hyperlink" Target="https://podminky.urs.cz/item/CS_URS_2025_01/998276101" TargetMode="External" /><Relationship Id="rId49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2" TargetMode="External" /><Relationship Id="rId2" Type="http://schemas.openxmlformats.org/officeDocument/2006/relationships/hyperlink" Target="https://podminky.urs.cz/item/CS_URS_2025_01/113107223" TargetMode="External" /><Relationship Id="rId3" Type="http://schemas.openxmlformats.org/officeDocument/2006/relationships/hyperlink" Target="https://podminky.urs.cz/item/CS_URS_2025_01/113107231" TargetMode="External" /><Relationship Id="rId4" Type="http://schemas.openxmlformats.org/officeDocument/2006/relationships/hyperlink" Target="https://podminky.urs.cz/item/CS_URS_2025_01/113107242" TargetMode="External" /><Relationship Id="rId5" Type="http://schemas.openxmlformats.org/officeDocument/2006/relationships/hyperlink" Target="https://podminky.urs.cz/item/CS_URS_2025_01/113154522" TargetMode="External" /><Relationship Id="rId6" Type="http://schemas.openxmlformats.org/officeDocument/2006/relationships/hyperlink" Target="https://podminky.urs.cz/item/CS_URS_2025_01/115101201" TargetMode="External" /><Relationship Id="rId7" Type="http://schemas.openxmlformats.org/officeDocument/2006/relationships/hyperlink" Target="https://podminky.urs.cz/item/CS_URS_2025_01/115101301" TargetMode="External" /><Relationship Id="rId8" Type="http://schemas.openxmlformats.org/officeDocument/2006/relationships/hyperlink" Target="https://podminky.urs.cz/item/CS_URS_2025_01/121151103" TargetMode="External" /><Relationship Id="rId9" Type="http://schemas.openxmlformats.org/officeDocument/2006/relationships/hyperlink" Target="https://podminky.urs.cz/item/CS_URS_2025_01/132254206" TargetMode="External" /><Relationship Id="rId10" Type="http://schemas.openxmlformats.org/officeDocument/2006/relationships/hyperlink" Target="https://podminky.urs.cz/item/CS_URS_2025_01/132354204" TargetMode="External" /><Relationship Id="rId11" Type="http://schemas.openxmlformats.org/officeDocument/2006/relationships/hyperlink" Target="https://podminky.urs.cz/item/CS_URS_2025_01/132454203" TargetMode="External" /><Relationship Id="rId12" Type="http://schemas.openxmlformats.org/officeDocument/2006/relationships/hyperlink" Target="https://podminky.urs.cz/item/CS_URS_2025_01/151811131" TargetMode="External" /><Relationship Id="rId13" Type="http://schemas.openxmlformats.org/officeDocument/2006/relationships/hyperlink" Target="https://podminky.urs.cz/item/CS_URS_2025_01/151811231" TargetMode="External" /><Relationship Id="rId14" Type="http://schemas.openxmlformats.org/officeDocument/2006/relationships/hyperlink" Target="https://podminky.urs.cz/item/CS_URS_2025_01/162351104" TargetMode="External" /><Relationship Id="rId15" Type="http://schemas.openxmlformats.org/officeDocument/2006/relationships/hyperlink" Target="https://podminky.urs.cz/item/CS_URS_2025_01/162751137" TargetMode="External" /><Relationship Id="rId16" Type="http://schemas.openxmlformats.org/officeDocument/2006/relationships/hyperlink" Target="https://podminky.urs.cz/item/CS_URS_2025_01/167151111" TargetMode="External" /><Relationship Id="rId17" Type="http://schemas.openxmlformats.org/officeDocument/2006/relationships/hyperlink" Target="https://podminky.urs.cz/item/CS_URS_2025_01/171201231" TargetMode="External" /><Relationship Id="rId18" Type="http://schemas.openxmlformats.org/officeDocument/2006/relationships/hyperlink" Target="https://podminky.urs.cz/item/CS_URS_2025_01/171251201" TargetMode="External" /><Relationship Id="rId19" Type="http://schemas.openxmlformats.org/officeDocument/2006/relationships/hyperlink" Target="https://podminky.urs.cz/item/CS_URS_2025_01/174151101" TargetMode="External" /><Relationship Id="rId20" Type="http://schemas.openxmlformats.org/officeDocument/2006/relationships/hyperlink" Target="https://podminky.urs.cz/item/CS_URS_2025_01/175151101" TargetMode="External" /><Relationship Id="rId21" Type="http://schemas.openxmlformats.org/officeDocument/2006/relationships/hyperlink" Target="https://podminky.urs.cz/item/CS_URS_2025_01/181351003" TargetMode="External" /><Relationship Id="rId22" Type="http://schemas.openxmlformats.org/officeDocument/2006/relationships/hyperlink" Target="https://podminky.urs.cz/item/CS_URS_2025_01/181411131" TargetMode="External" /><Relationship Id="rId23" Type="http://schemas.openxmlformats.org/officeDocument/2006/relationships/hyperlink" Target="https://podminky.urs.cz/item/CS_URS_2025_01/359901111" TargetMode="External" /><Relationship Id="rId24" Type="http://schemas.openxmlformats.org/officeDocument/2006/relationships/hyperlink" Target="https://podminky.urs.cz/item/CS_URS_2025_01/359901211" TargetMode="External" /><Relationship Id="rId25" Type="http://schemas.openxmlformats.org/officeDocument/2006/relationships/hyperlink" Target="https://podminky.urs.cz/item/CS_URS_2025_01/451572111" TargetMode="External" /><Relationship Id="rId26" Type="http://schemas.openxmlformats.org/officeDocument/2006/relationships/hyperlink" Target="https://podminky.urs.cz/item/CS_URS_2025_01/564831011" TargetMode="External" /><Relationship Id="rId27" Type="http://schemas.openxmlformats.org/officeDocument/2006/relationships/hyperlink" Target="https://podminky.urs.cz/item/CS_URS_2025_01/564851011" TargetMode="External" /><Relationship Id="rId28" Type="http://schemas.openxmlformats.org/officeDocument/2006/relationships/hyperlink" Target="https://podminky.urs.cz/item/CS_URS_2025_01/564871016" TargetMode="External" /><Relationship Id="rId29" Type="http://schemas.openxmlformats.org/officeDocument/2006/relationships/hyperlink" Target="https://podminky.urs.cz/item/CS_URS_2025_01/565155101" TargetMode="External" /><Relationship Id="rId30" Type="http://schemas.openxmlformats.org/officeDocument/2006/relationships/hyperlink" Target="https://podminky.urs.cz/item/CS_URS_2025_01/573211109" TargetMode="External" /><Relationship Id="rId31" Type="http://schemas.openxmlformats.org/officeDocument/2006/relationships/hyperlink" Target="https://podminky.urs.cz/item/CS_URS_2025_01/577134111" TargetMode="External" /><Relationship Id="rId32" Type="http://schemas.openxmlformats.org/officeDocument/2006/relationships/hyperlink" Target="https://podminky.urs.cz/item/CS_URS_2025_01/581121115" TargetMode="External" /><Relationship Id="rId33" Type="http://schemas.openxmlformats.org/officeDocument/2006/relationships/hyperlink" Target="https://podminky.urs.cz/item/CS_URS_2025_01/871313122" TargetMode="External" /><Relationship Id="rId34" Type="http://schemas.openxmlformats.org/officeDocument/2006/relationships/hyperlink" Target="https://podminky.urs.cz/item/CS_URS_2025_01/871353122" TargetMode="External" /><Relationship Id="rId35" Type="http://schemas.openxmlformats.org/officeDocument/2006/relationships/hyperlink" Target="https://podminky.urs.cz/item/CS_URS_2025_01/894812001" TargetMode="External" /><Relationship Id="rId36" Type="http://schemas.openxmlformats.org/officeDocument/2006/relationships/hyperlink" Target="https://podminky.urs.cz/item/CS_URS_2025_01/894812032" TargetMode="External" /><Relationship Id="rId37" Type="http://schemas.openxmlformats.org/officeDocument/2006/relationships/hyperlink" Target="https://podminky.urs.cz/item/CS_URS_2025_01/894812041" TargetMode="External" /><Relationship Id="rId38" Type="http://schemas.openxmlformats.org/officeDocument/2006/relationships/hyperlink" Target="https://podminky.urs.cz/item/CS_URS_2025_01/894812061" TargetMode="External" /><Relationship Id="rId39" Type="http://schemas.openxmlformats.org/officeDocument/2006/relationships/hyperlink" Target="https://podminky.urs.cz/item/CS_URS_2025_01/894812063" TargetMode="External" /><Relationship Id="rId40" Type="http://schemas.openxmlformats.org/officeDocument/2006/relationships/hyperlink" Target="https://podminky.urs.cz/item/CS_URS_2025_01/899722113" TargetMode="External" /><Relationship Id="rId41" Type="http://schemas.openxmlformats.org/officeDocument/2006/relationships/hyperlink" Target="https://podminky.urs.cz/item/CS_URS_2025_01/919732221" TargetMode="External" /><Relationship Id="rId42" Type="http://schemas.openxmlformats.org/officeDocument/2006/relationships/hyperlink" Target="https://podminky.urs.cz/item/CS_URS_2025_01/919735113" TargetMode="External" /><Relationship Id="rId43" Type="http://schemas.openxmlformats.org/officeDocument/2006/relationships/hyperlink" Target="https://podminky.urs.cz/item/CS_URS_2025_01/919735123" TargetMode="External" /><Relationship Id="rId44" Type="http://schemas.openxmlformats.org/officeDocument/2006/relationships/hyperlink" Target="https://podminky.urs.cz/item/CS_URS_2025_01/997221551" TargetMode="External" /><Relationship Id="rId45" Type="http://schemas.openxmlformats.org/officeDocument/2006/relationships/hyperlink" Target="https://podminky.urs.cz/item/CS_URS_2025_01/997221559" TargetMode="External" /><Relationship Id="rId46" Type="http://schemas.openxmlformats.org/officeDocument/2006/relationships/hyperlink" Target="https://podminky.urs.cz/item/CS_URS_2025_01/997221561" TargetMode="External" /><Relationship Id="rId47" Type="http://schemas.openxmlformats.org/officeDocument/2006/relationships/hyperlink" Target="https://podminky.urs.cz/item/CS_URS_2025_01/997221569" TargetMode="External" /><Relationship Id="rId48" Type="http://schemas.openxmlformats.org/officeDocument/2006/relationships/hyperlink" Target="https://podminky.urs.cz/item/CS_URS_2025_01/997221861" TargetMode="External" /><Relationship Id="rId49" Type="http://schemas.openxmlformats.org/officeDocument/2006/relationships/hyperlink" Target="https://podminky.urs.cz/item/CS_URS_2025_01/997221873" TargetMode="External" /><Relationship Id="rId50" Type="http://schemas.openxmlformats.org/officeDocument/2006/relationships/hyperlink" Target="https://podminky.urs.cz/item/CS_URS_2025_01/997221875" TargetMode="External" /><Relationship Id="rId51" Type="http://schemas.openxmlformats.org/officeDocument/2006/relationships/hyperlink" Target="https://podminky.urs.cz/item/CS_URS_2025_01/998276101" TargetMode="External" /><Relationship Id="rId5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1" TargetMode="External" /><Relationship Id="rId2" Type="http://schemas.openxmlformats.org/officeDocument/2006/relationships/hyperlink" Target="https://podminky.urs.cz/item/CS_URS_2025_01/113107223" TargetMode="External" /><Relationship Id="rId3" Type="http://schemas.openxmlformats.org/officeDocument/2006/relationships/hyperlink" Target="https://podminky.urs.cz/item/CS_URS_2025_01/113107242" TargetMode="External" /><Relationship Id="rId4" Type="http://schemas.openxmlformats.org/officeDocument/2006/relationships/hyperlink" Target="https://podminky.urs.cz/item/CS_URS_2025_01/113154522" TargetMode="External" /><Relationship Id="rId5" Type="http://schemas.openxmlformats.org/officeDocument/2006/relationships/hyperlink" Target="https://podminky.urs.cz/item/CS_URS_2025_01/115101201" TargetMode="External" /><Relationship Id="rId6" Type="http://schemas.openxmlformats.org/officeDocument/2006/relationships/hyperlink" Target="https://podminky.urs.cz/item/CS_URS_2025_01/115101301" TargetMode="External" /><Relationship Id="rId7" Type="http://schemas.openxmlformats.org/officeDocument/2006/relationships/hyperlink" Target="https://podminky.urs.cz/item/CS_URS_2025_01/119001412" TargetMode="External" /><Relationship Id="rId8" Type="http://schemas.openxmlformats.org/officeDocument/2006/relationships/hyperlink" Target="https://podminky.urs.cz/item/CS_URS_2025_01/119001421" TargetMode="External" /><Relationship Id="rId9" Type="http://schemas.openxmlformats.org/officeDocument/2006/relationships/hyperlink" Target="https://podminky.urs.cz/item/CS_URS_2025_01/129001101" TargetMode="External" /><Relationship Id="rId10" Type="http://schemas.openxmlformats.org/officeDocument/2006/relationships/hyperlink" Target="https://podminky.urs.cz/item/CS_URS_2025_01/132254206" TargetMode="External" /><Relationship Id="rId11" Type="http://schemas.openxmlformats.org/officeDocument/2006/relationships/hyperlink" Target="https://podminky.urs.cz/item/CS_URS_2025_01/132354204" TargetMode="External" /><Relationship Id="rId12" Type="http://schemas.openxmlformats.org/officeDocument/2006/relationships/hyperlink" Target="https://podminky.urs.cz/item/CS_URS_2025_01/132454203" TargetMode="External" /><Relationship Id="rId13" Type="http://schemas.openxmlformats.org/officeDocument/2006/relationships/hyperlink" Target="https://podminky.urs.cz/item/CS_URS_2025_01/151811132" TargetMode="External" /><Relationship Id="rId14" Type="http://schemas.openxmlformats.org/officeDocument/2006/relationships/hyperlink" Target="https://podminky.urs.cz/item/CS_URS_2025_01/151811232" TargetMode="External" /><Relationship Id="rId15" Type="http://schemas.openxmlformats.org/officeDocument/2006/relationships/hyperlink" Target="https://podminky.urs.cz/item/CS_URS_2025_01/162351104" TargetMode="External" /><Relationship Id="rId16" Type="http://schemas.openxmlformats.org/officeDocument/2006/relationships/hyperlink" Target="https://podminky.urs.cz/item/CS_URS_2025_01/162751117" TargetMode="External" /><Relationship Id="rId17" Type="http://schemas.openxmlformats.org/officeDocument/2006/relationships/hyperlink" Target="https://podminky.urs.cz/item/CS_URS_2025_01/162751137" TargetMode="External" /><Relationship Id="rId18" Type="http://schemas.openxmlformats.org/officeDocument/2006/relationships/hyperlink" Target="https://podminky.urs.cz/item/CS_URS_2025_01/167151111" TargetMode="External" /><Relationship Id="rId19" Type="http://schemas.openxmlformats.org/officeDocument/2006/relationships/hyperlink" Target="https://podminky.urs.cz/item/CS_URS_2025_01/171201231" TargetMode="External" /><Relationship Id="rId20" Type="http://schemas.openxmlformats.org/officeDocument/2006/relationships/hyperlink" Target="https://podminky.urs.cz/item/CS_URS_2025_01/171251201" TargetMode="External" /><Relationship Id="rId21" Type="http://schemas.openxmlformats.org/officeDocument/2006/relationships/hyperlink" Target="https://podminky.urs.cz/item/CS_URS_2025_01/174151101" TargetMode="External" /><Relationship Id="rId22" Type="http://schemas.openxmlformats.org/officeDocument/2006/relationships/hyperlink" Target="https://podminky.urs.cz/item/CS_URS_2025_01/175151101" TargetMode="External" /><Relationship Id="rId23" Type="http://schemas.openxmlformats.org/officeDocument/2006/relationships/hyperlink" Target="https://podminky.urs.cz/item/CS_URS_2025_01/181951112" TargetMode="External" /><Relationship Id="rId24" Type="http://schemas.openxmlformats.org/officeDocument/2006/relationships/hyperlink" Target="https://podminky.urs.cz/item/CS_URS_2025_01/359901111" TargetMode="External" /><Relationship Id="rId25" Type="http://schemas.openxmlformats.org/officeDocument/2006/relationships/hyperlink" Target="https://podminky.urs.cz/item/CS_URS_2025_01/359901211" TargetMode="External" /><Relationship Id="rId26" Type="http://schemas.openxmlformats.org/officeDocument/2006/relationships/hyperlink" Target="https://podminky.urs.cz/item/CS_URS_2025_01/451572111" TargetMode="External" /><Relationship Id="rId27" Type="http://schemas.openxmlformats.org/officeDocument/2006/relationships/hyperlink" Target="https://podminky.urs.cz/item/CS_URS_2025_01/452112112" TargetMode="External" /><Relationship Id="rId28" Type="http://schemas.openxmlformats.org/officeDocument/2006/relationships/hyperlink" Target="https://podminky.urs.cz/item/CS_URS_2025_01/452112122" TargetMode="External" /><Relationship Id="rId29" Type="http://schemas.openxmlformats.org/officeDocument/2006/relationships/hyperlink" Target="https://podminky.urs.cz/item/CS_URS_2025_01/452311141" TargetMode="External" /><Relationship Id="rId30" Type="http://schemas.openxmlformats.org/officeDocument/2006/relationships/hyperlink" Target="https://podminky.urs.cz/item/CS_URS_2025_01/452351111" TargetMode="External" /><Relationship Id="rId31" Type="http://schemas.openxmlformats.org/officeDocument/2006/relationships/hyperlink" Target="https://podminky.urs.cz/item/CS_URS_2025_01/452351112" TargetMode="External" /><Relationship Id="rId32" Type="http://schemas.openxmlformats.org/officeDocument/2006/relationships/hyperlink" Target="https://podminky.urs.cz/item/CS_URS_2025_01/564231111" TargetMode="External" /><Relationship Id="rId33" Type="http://schemas.openxmlformats.org/officeDocument/2006/relationships/hyperlink" Target="https://podminky.urs.cz/item/CS_URS_2025_01/564851111" TargetMode="External" /><Relationship Id="rId34" Type="http://schemas.openxmlformats.org/officeDocument/2006/relationships/hyperlink" Target="https://podminky.urs.cz/item/CS_URS_2025_01/564861111" TargetMode="External" /><Relationship Id="rId35" Type="http://schemas.openxmlformats.org/officeDocument/2006/relationships/hyperlink" Target="https://podminky.urs.cz/item/CS_URS_2025_01/565155101" TargetMode="External" /><Relationship Id="rId36" Type="http://schemas.openxmlformats.org/officeDocument/2006/relationships/hyperlink" Target="https://podminky.urs.cz/item/CS_URS_2025_01/573191111" TargetMode="External" /><Relationship Id="rId37" Type="http://schemas.openxmlformats.org/officeDocument/2006/relationships/hyperlink" Target="https://podminky.urs.cz/item/CS_URS_2025_01/577134111" TargetMode="External" /><Relationship Id="rId38" Type="http://schemas.openxmlformats.org/officeDocument/2006/relationships/hyperlink" Target="https://podminky.urs.cz/item/CS_URS_2025_01/810441811" TargetMode="External" /><Relationship Id="rId39" Type="http://schemas.openxmlformats.org/officeDocument/2006/relationships/hyperlink" Target="https://podminky.urs.cz/item/CS_URS_2025_01/894411121" TargetMode="External" /><Relationship Id="rId40" Type="http://schemas.openxmlformats.org/officeDocument/2006/relationships/hyperlink" Target="https://podminky.urs.cz/item/CS_URS_2025_01/899131121" TargetMode="External" /><Relationship Id="rId41" Type="http://schemas.openxmlformats.org/officeDocument/2006/relationships/hyperlink" Target="https://podminky.urs.cz/item/CS_URS_2025_01/899910211" TargetMode="External" /><Relationship Id="rId42" Type="http://schemas.openxmlformats.org/officeDocument/2006/relationships/hyperlink" Target="https://podminky.urs.cz/item/CS_URS_2025_01/871310430" TargetMode="External" /><Relationship Id="rId43" Type="http://schemas.openxmlformats.org/officeDocument/2006/relationships/hyperlink" Target="https://podminky.urs.cz/item/CS_URS_2025_01/871363123" TargetMode="External" /><Relationship Id="rId44" Type="http://schemas.openxmlformats.org/officeDocument/2006/relationships/hyperlink" Target="https://podminky.urs.cz/item/CS_URS_2025_01/871373123" TargetMode="External" /><Relationship Id="rId45" Type="http://schemas.openxmlformats.org/officeDocument/2006/relationships/hyperlink" Target="https://podminky.urs.cz/item/CS_URS_2025_01/877360320" TargetMode="External" /><Relationship Id="rId46" Type="http://schemas.openxmlformats.org/officeDocument/2006/relationships/hyperlink" Target="https://podminky.urs.cz/item/CS_URS_2025_01/877370330" TargetMode="External" /><Relationship Id="rId47" Type="http://schemas.openxmlformats.org/officeDocument/2006/relationships/hyperlink" Target="https://podminky.urs.cz/item/CS_URS_2025_01/899712111" TargetMode="External" /><Relationship Id="rId48" Type="http://schemas.openxmlformats.org/officeDocument/2006/relationships/hyperlink" Target="https://podminky.urs.cz/item/CS_URS_2025_01/899713111" TargetMode="External" /><Relationship Id="rId49" Type="http://schemas.openxmlformats.org/officeDocument/2006/relationships/hyperlink" Target="https://podminky.urs.cz/item/CS_URS_2025_01/899722113" TargetMode="External" /><Relationship Id="rId50" Type="http://schemas.openxmlformats.org/officeDocument/2006/relationships/hyperlink" Target="https://podminky.urs.cz/item/CS_URS_2025_01/919732221" TargetMode="External" /><Relationship Id="rId51" Type="http://schemas.openxmlformats.org/officeDocument/2006/relationships/hyperlink" Target="https://podminky.urs.cz/item/CS_URS_2025_01/919735113" TargetMode="External" /><Relationship Id="rId52" Type="http://schemas.openxmlformats.org/officeDocument/2006/relationships/hyperlink" Target="https://podminky.urs.cz/item/CS_URS_2025_01/997013501" TargetMode="External" /><Relationship Id="rId53" Type="http://schemas.openxmlformats.org/officeDocument/2006/relationships/hyperlink" Target="https://podminky.urs.cz/item/CS_URS_2025_01/997013509" TargetMode="External" /><Relationship Id="rId54" Type="http://schemas.openxmlformats.org/officeDocument/2006/relationships/hyperlink" Target="https://podminky.urs.cz/item/CS_URS_2025_01/997221551" TargetMode="External" /><Relationship Id="rId55" Type="http://schemas.openxmlformats.org/officeDocument/2006/relationships/hyperlink" Target="https://podminky.urs.cz/item/CS_URS_2025_01/997221559" TargetMode="External" /><Relationship Id="rId56" Type="http://schemas.openxmlformats.org/officeDocument/2006/relationships/hyperlink" Target="https://podminky.urs.cz/item/CS_URS_2025_01/997013871" TargetMode="External" /><Relationship Id="rId57" Type="http://schemas.openxmlformats.org/officeDocument/2006/relationships/hyperlink" Target="https://podminky.urs.cz/item/CS_URS_2025_01/997221873" TargetMode="External" /><Relationship Id="rId58" Type="http://schemas.openxmlformats.org/officeDocument/2006/relationships/hyperlink" Target="https://podminky.urs.cz/item/CS_URS_2025_01/997221875" TargetMode="External" /><Relationship Id="rId59" Type="http://schemas.openxmlformats.org/officeDocument/2006/relationships/hyperlink" Target="https://podminky.urs.cz/item/CS_URS_2025_01/998276101" TargetMode="External" /><Relationship Id="rId6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13107325" TargetMode="External" /><Relationship Id="rId3" Type="http://schemas.openxmlformats.org/officeDocument/2006/relationships/hyperlink" Target="https://podminky.urs.cz/item/CS_URS_2025_01/115101201" TargetMode="External" /><Relationship Id="rId4" Type="http://schemas.openxmlformats.org/officeDocument/2006/relationships/hyperlink" Target="https://podminky.urs.cz/item/CS_URS_2025_01/115101301" TargetMode="External" /><Relationship Id="rId5" Type="http://schemas.openxmlformats.org/officeDocument/2006/relationships/hyperlink" Target="https://podminky.urs.cz/item/CS_URS_2025_01/119001412" TargetMode="External" /><Relationship Id="rId6" Type="http://schemas.openxmlformats.org/officeDocument/2006/relationships/hyperlink" Target="https://podminky.urs.cz/item/CS_URS_2025_01/119001421" TargetMode="External" /><Relationship Id="rId7" Type="http://schemas.openxmlformats.org/officeDocument/2006/relationships/hyperlink" Target="https://podminky.urs.cz/item/CS_URS_2025_01/129001101" TargetMode="External" /><Relationship Id="rId8" Type="http://schemas.openxmlformats.org/officeDocument/2006/relationships/hyperlink" Target="https://podminky.urs.cz/item/CS_URS_2025_01/132254204" TargetMode="External" /><Relationship Id="rId9" Type="http://schemas.openxmlformats.org/officeDocument/2006/relationships/hyperlink" Target="https://podminky.urs.cz/item/CS_URS_2025_01/132354202" TargetMode="External" /><Relationship Id="rId10" Type="http://schemas.openxmlformats.org/officeDocument/2006/relationships/hyperlink" Target="https://podminky.urs.cz/item/CS_URS_2025_01/132454201" TargetMode="External" /><Relationship Id="rId11" Type="http://schemas.openxmlformats.org/officeDocument/2006/relationships/hyperlink" Target="https://podminky.urs.cz/item/CS_URS_2025_01/151811132" TargetMode="External" /><Relationship Id="rId12" Type="http://schemas.openxmlformats.org/officeDocument/2006/relationships/hyperlink" Target="https://podminky.urs.cz/item/CS_URS_2025_01/151811232" TargetMode="External" /><Relationship Id="rId13" Type="http://schemas.openxmlformats.org/officeDocument/2006/relationships/hyperlink" Target="https://podminky.urs.cz/item/CS_URS_2025_01/162351104" TargetMode="External" /><Relationship Id="rId14" Type="http://schemas.openxmlformats.org/officeDocument/2006/relationships/hyperlink" Target="https://podminky.urs.cz/item/CS_URS_2025_01/162751117" TargetMode="External" /><Relationship Id="rId15" Type="http://schemas.openxmlformats.org/officeDocument/2006/relationships/hyperlink" Target="https://podminky.urs.cz/item/CS_URS_2025_01/162751137" TargetMode="External" /><Relationship Id="rId16" Type="http://schemas.openxmlformats.org/officeDocument/2006/relationships/hyperlink" Target="https://podminky.urs.cz/item/CS_URS_2025_01/167151111" TargetMode="External" /><Relationship Id="rId17" Type="http://schemas.openxmlformats.org/officeDocument/2006/relationships/hyperlink" Target="https://podminky.urs.cz/item/CS_URS_2025_01/171201231" TargetMode="External" /><Relationship Id="rId18" Type="http://schemas.openxmlformats.org/officeDocument/2006/relationships/hyperlink" Target="https://podminky.urs.cz/item/CS_URS_2025_01/171251201" TargetMode="External" /><Relationship Id="rId19" Type="http://schemas.openxmlformats.org/officeDocument/2006/relationships/hyperlink" Target="https://podminky.urs.cz/item/CS_URS_2025_01/174151101" TargetMode="External" /><Relationship Id="rId20" Type="http://schemas.openxmlformats.org/officeDocument/2006/relationships/hyperlink" Target="https://podminky.urs.cz/item/CS_URS_2025_01/175151101" TargetMode="External" /><Relationship Id="rId21" Type="http://schemas.openxmlformats.org/officeDocument/2006/relationships/hyperlink" Target="https://podminky.urs.cz/item/CS_URS_2025_01/181951112" TargetMode="External" /><Relationship Id="rId22" Type="http://schemas.openxmlformats.org/officeDocument/2006/relationships/hyperlink" Target="https://podminky.urs.cz/item/CS_URS_2025_01/359901111" TargetMode="External" /><Relationship Id="rId23" Type="http://schemas.openxmlformats.org/officeDocument/2006/relationships/hyperlink" Target="https://podminky.urs.cz/item/CS_URS_2025_01/359901211" TargetMode="External" /><Relationship Id="rId24" Type="http://schemas.openxmlformats.org/officeDocument/2006/relationships/hyperlink" Target="https://podminky.urs.cz/item/CS_URS_2025_01/451572111" TargetMode="External" /><Relationship Id="rId25" Type="http://schemas.openxmlformats.org/officeDocument/2006/relationships/hyperlink" Target="https://podminky.urs.cz/item/CS_URS_2025_01/452112112" TargetMode="External" /><Relationship Id="rId26" Type="http://schemas.openxmlformats.org/officeDocument/2006/relationships/hyperlink" Target="https://podminky.urs.cz/item/CS_URS_2025_01/452112122" TargetMode="External" /><Relationship Id="rId27" Type="http://schemas.openxmlformats.org/officeDocument/2006/relationships/hyperlink" Target="https://podminky.urs.cz/item/CS_URS_2025_01/452311141" TargetMode="External" /><Relationship Id="rId28" Type="http://schemas.openxmlformats.org/officeDocument/2006/relationships/hyperlink" Target="https://podminky.urs.cz/item/CS_URS_2025_01/452351111" TargetMode="External" /><Relationship Id="rId29" Type="http://schemas.openxmlformats.org/officeDocument/2006/relationships/hyperlink" Target="https://podminky.urs.cz/item/CS_URS_2025_01/452351112" TargetMode="External" /><Relationship Id="rId30" Type="http://schemas.openxmlformats.org/officeDocument/2006/relationships/hyperlink" Target="https://podminky.urs.cz/item/CS_URS_2025_01/564231011" TargetMode="External" /><Relationship Id="rId31" Type="http://schemas.openxmlformats.org/officeDocument/2006/relationships/hyperlink" Target="https://podminky.urs.cz/item/CS_URS_2025_01/564861111" TargetMode="External" /><Relationship Id="rId32" Type="http://schemas.openxmlformats.org/officeDocument/2006/relationships/hyperlink" Target="https://podminky.urs.cz/item/CS_URS_2025_01/596211110" TargetMode="External" /><Relationship Id="rId33" Type="http://schemas.openxmlformats.org/officeDocument/2006/relationships/hyperlink" Target="https://podminky.urs.cz/item/CS_URS_2025_01/810441811" TargetMode="External" /><Relationship Id="rId34" Type="http://schemas.openxmlformats.org/officeDocument/2006/relationships/hyperlink" Target="https://podminky.urs.cz/item/CS_URS_2025_01/894411131" TargetMode="External" /><Relationship Id="rId35" Type="http://schemas.openxmlformats.org/officeDocument/2006/relationships/hyperlink" Target="https://podminky.urs.cz/item/CS_URS_2025_01/899131121" TargetMode="External" /><Relationship Id="rId36" Type="http://schemas.openxmlformats.org/officeDocument/2006/relationships/hyperlink" Target="https://podminky.urs.cz/item/CS_URS_2025_01/899910211" TargetMode="External" /><Relationship Id="rId37" Type="http://schemas.openxmlformats.org/officeDocument/2006/relationships/hyperlink" Target="https://podminky.urs.cz/item/CS_URS_2025_01/871393123" TargetMode="External" /><Relationship Id="rId38" Type="http://schemas.openxmlformats.org/officeDocument/2006/relationships/hyperlink" Target="https://podminky.urs.cz/item/CS_URS_2025_01/871473123" TargetMode="External" /><Relationship Id="rId39" Type="http://schemas.openxmlformats.org/officeDocument/2006/relationships/hyperlink" Target="https://podminky.urs.cz/item/CS_URS_2025_01/899104112" TargetMode="External" /><Relationship Id="rId40" Type="http://schemas.openxmlformats.org/officeDocument/2006/relationships/hyperlink" Target="https://podminky.urs.cz/item/CS_URS_2025_01/899722113" TargetMode="External" /><Relationship Id="rId41" Type="http://schemas.openxmlformats.org/officeDocument/2006/relationships/hyperlink" Target="https://podminky.urs.cz/item/CS_URS_2025_01/979054451" TargetMode="External" /><Relationship Id="rId42" Type="http://schemas.openxmlformats.org/officeDocument/2006/relationships/hyperlink" Target="https://podminky.urs.cz/item/CS_URS_2025_01/997013501" TargetMode="External" /><Relationship Id="rId43" Type="http://schemas.openxmlformats.org/officeDocument/2006/relationships/hyperlink" Target="https://podminky.urs.cz/item/CS_URS_2025_01/997013509" TargetMode="External" /><Relationship Id="rId44" Type="http://schemas.openxmlformats.org/officeDocument/2006/relationships/hyperlink" Target="https://podminky.urs.cz/item/CS_URS_2025_01/997221551" TargetMode="External" /><Relationship Id="rId45" Type="http://schemas.openxmlformats.org/officeDocument/2006/relationships/hyperlink" Target="https://podminky.urs.cz/item/CS_URS_2025_01/997221559" TargetMode="External" /><Relationship Id="rId46" Type="http://schemas.openxmlformats.org/officeDocument/2006/relationships/hyperlink" Target="https://podminky.urs.cz/item/CS_URS_2025_01/997221615" TargetMode="External" /><Relationship Id="rId47" Type="http://schemas.openxmlformats.org/officeDocument/2006/relationships/hyperlink" Target="https://podminky.urs.cz/item/CS_URS_2025_01/998276101" TargetMode="External" /><Relationship Id="rId4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1" TargetMode="External" /><Relationship Id="rId2" Type="http://schemas.openxmlformats.org/officeDocument/2006/relationships/hyperlink" Target="https://podminky.urs.cz/item/CS_URS_2025_01/113107223" TargetMode="External" /><Relationship Id="rId3" Type="http://schemas.openxmlformats.org/officeDocument/2006/relationships/hyperlink" Target="https://podminky.urs.cz/item/CS_URS_2025_01/113107242" TargetMode="External" /><Relationship Id="rId4" Type="http://schemas.openxmlformats.org/officeDocument/2006/relationships/hyperlink" Target="https://podminky.urs.cz/item/CS_URS_2025_01/113154522" TargetMode="External" /><Relationship Id="rId5" Type="http://schemas.openxmlformats.org/officeDocument/2006/relationships/hyperlink" Target="https://podminky.urs.cz/item/CS_URS_2025_01/115101201" TargetMode="External" /><Relationship Id="rId6" Type="http://schemas.openxmlformats.org/officeDocument/2006/relationships/hyperlink" Target="https://podminky.urs.cz/item/CS_URS_2025_01/115101301" TargetMode="External" /><Relationship Id="rId7" Type="http://schemas.openxmlformats.org/officeDocument/2006/relationships/hyperlink" Target="https://podminky.urs.cz/item/CS_URS_2025_01/119001412" TargetMode="External" /><Relationship Id="rId8" Type="http://schemas.openxmlformats.org/officeDocument/2006/relationships/hyperlink" Target="https://podminky.urs.cz/item/CS_URS_2025_01/119001421" TargetMode="External" /><Relationship Id="rId9" Type="http://schemas.openxmlformats.org/officeDocument/2006/relationships/hyperlink" Target="https://podminky.urs.cz/item/CS_URS_2025_01/129001101" TargetMode="External" /><Relationship Id="rId10" Type="http://schemas.openxmlformats.org/officeDocument/2006/relationships/hyperlink" Target="https://podminky.urs.cz/item/CS_URS_2025_01/132254206" TargetMode="External" /><Relationship Id="rId11" Type="http://schemas.openxmlformats.org/officeDocument/2006/relationships/hyperlink" Target="https://podminky.urs.cz/item/CS_URS_2025_01/132354204" TargetMode="External" /><Relationship Id="rId12" Type="http://schemas.openxmlformats.org/officeDocument/2006/relationships/hyperlink" Target="https://podminky.urs.cz/item/CS_URS_2025_01/132454203" TargetMode="External" /><Relationship Id="rId13" Type="http://schemas.openxmlformats.org/officeDocument/2006/relationships/hyperlink" Target="https://podminky.urs.cz/item/CS_URS_2025_01/151811132" TargetMode="External" /><Relationship Id="rId14" Type="http://schemas.openxmlformats.org/officeDocument/2006/relationships/hyperlink" Target="https://podminky.urs.cz/item/CS_URS_2025_01/151811232" TargetMode="External" /><Relationship Id="rId15" Type="http://schemas.openxmlformats.org/officeDocument/2006/relationships/hyperlink" Target="https://podminky.urs.cz/item/CS_URS_2025_01/162351104" TargetMode="External" /><Relationship Id="rId16" Type="http://schemas.openxmlformats.org/officeDocument/2006/relationships/hyperlink" Target="https://podminky.urs.cz/item/CS_URS_2025_01/162751117" TargetMode="External" /><Relationship Id="rId17" Type="http://schemas.openxmlformats.org/officeDocument/2006/relationships/hyperlink" Target="https://podminky.urs.cz/item/CS_URS_2025_01/162751137" TargetMode="External" /><Relationship Id="rId18" Type="http://schemas.openxmlformats.org/officeDocument/2006/relationships/hyperlink" Target="https://podminky.urs.cz/item/CS_URS_2025_01/167151111" TargetMode="External" /><Relationship Id="rId19" Type="http://schemas.openxmlformats.org/officeDocument/2006/relationships/hyperlink" Target="https://podminky.urs.cz/item/CS_URS_2025_01/171201231" TargetMode="External" /><Relationship Id="rId20" Type="http://schemas.openxmlformats.org/officeDocument/2006/relationships/hyperlink" Target="https://podminky.urs.cz/item/CS_URS_2025_01/171251201" TargetMode="External" /><Relationship Id="rId21" Type="http://schemas.openxmlformats.org/officeDocument/2006/relationships/hyperlink" Target="https://podminky.urs.cz/item/CS_URS_2025_01/174151101" TargetMode="External" /><Relationship Id="rId22" Type="http://schemas.openxmlformats.org/officeDocument/2006/relationships/hyperlink" Target="https://podminky.urs.cz/item/CS_URS_2025_01/175151101" TargetMode="External" /><Relationship Id="rId23" Type="http://schemas.openxmlformats.org/officeDocument/2006/relationships/hyperlink" Target="https://podminky.urs.cz/item/CS_URS_2025_01/181951112" TargetMode="External" /><Relationship Id="rId24" Type="http://schemas.openxmlformats.org/officeDocument/2006/relationships/hyperlink" Target="https://podminky.urs.cz/item/CS_URS_2025_01/451572111" TargetMode="External" /><Relationship Id="rId25" Type="http://schemas.openxmlformats.org/officeDocument/2006/relationships/hyperlink" Target="https://podminky.urs.cz/item/CS_URS_2025_01/452323141" TargetMode="External" /><Relationship Id="rId26" Type="http://schemas.openxmlformats.org/officeDocument/2006/relationships/hyperlink" Target="https://podminky.urs.cz/item/CS_URS_2025_01/452353111" TargetMode="External" /><Relationship Id="rId27" Type="http://schemas.openxmlformats.org/officeDocument/2006/relationships/hyperlink" Target="https://podminky.urs.cz/item/CS_URS_2025_01/452353112" TargetMode="External" /><Relationship Id="rId28" Type="http://schemas.openxmlformats.org/officeDocument/2006/relationships/hyperlink" Target="https://podminky.urs.cz/item/CS_URS_2025_01/564231111" TargetMode="External" /><Relationship Id="rId29" Type="http://schemas.openxmlformats.org/officeDocument/2006/relationships/hyperlink" Target="https://podminky.urs.cz/item/CS_URS_2025_01/564861111" TargetMode="External" /><Relationship Id="rId30" Type="http://schemas.openxmlformats.org/officeDocument/2006/relationships/hyperlink" Target="https://podminky.urs.cz/item/CS_URS_2025_01/565155101" TargetMode="External" /><Relationship Id="rId31" Type="http://schemas.openxmlformats.org/officeDocument/2006/relationships/hyperlink" Target="https://podminky.urs.cz/item/CS_URS_2025_01/573191111" TargetMode="External" /><Relationship Id="rId32" Type="http://schemas.openxmlformats.org/officeDocument/2006/relationships/hyperlink" Target="https://podminky.urs.cz/item/CS_URS_2025_01/577134111" TargetMode="External" /><Relationship Id="rId33" Type="http://schemas.openxmlformats.org/officeDocument/2006/relationships/hyperlink" Target="https://podminky.urs.cz/item/CS_URS_2025_01/857242122" TargetMode="External" /><Relationship Id="rId34" Type="http://schemas.openxmlformats.org/officeDocument/2006/relationships/hyperlink" Target="https://podminky.urs.cz/item/CS_URS_2025_01/857262122" TargetMode="External" /><Relationship Id="rId35" Type="http://schemas.openxmlformats.org/officeDocument/2006/relationships/hyperlink" Target="https://podminky.urs.cz/item/CS_URS_2025_01/857263131" TargetMode="External" /><Relationship Id="rId36" Type="http://schemas.openxmlformats.org/officeDocument/2006/relationships/hyperlink" Target="https://podminky.urs.cz/item/CS_URS_2025_01/857312122" TargetMode="External" /><Relationship Id="rId37" Type="http://schemas.openxmlformats.org/officeDocument/2006/relationships/hyperlink" Target="https://podminky.urs.cz/item/CS_URS_2025_01/871161141" TargetMode="External" /><Relationship Id="rId38" Type="http://schemas.openxmlformats.org/officeDocument/2006/relationships/hyperlink" Target="https://podminky.urs.cz/item/CS_URS_2025_01/871211141" TargetMode="External" /><Relationship Id="rId39" Type="http://schemas.openxmlformats.org/officeDocument/2006/relationships/hyperlink" Target="https://podminky.urs.cz/item/CS_URS_2025_01/871241141" TargetMode="External" /><Relationship Id="rId40" Type="http://schemas.openxmlformats.org/officeDocument/2006/relationships/hyperlink" Target="https://podminky.urs.cz/item/CS_URS_2025_01/871251141" TargetMode="External" /><Relationship Id="rId41" Type="http://schemas.openxmlformats.org/officeDocument/2006/relationships/hyperlink" Target="https://podminky.urs.cz/item/CS_URS_2025_01/877162001" TargetMode="External" /><Relationship Id="rId42" Type="http://schemas.openxmlformats.org/officeDocument/2006/relationships/hyperlink" Target="https://podminky.urs.cz/item/CS_URS_2025_01/877212001" TargetMode="External" /><Relationship Id="rId43" Type="http://schemas.openxmlformats.org/officeDocument/2006/relationships/hyperlink" Target="https://podminky.urs.cz/item/CS_URS_2025_01/877241101" TargetMode="External" /><Relationship Id="rId44" Type="http://schemas.openxmlformats.org/officeDocument/2006/relationships/hyperlink" Target="https://podminky.urs.cz/item/CS_URS_2025_01/877241110" TargetMode="External" /><Relationship Id="rId45" Type="http://schemas.openxmlformats.org/officeDocument/2006/relationships/hyperlink" Target="https://podminky.urs.cz/item/CS_URS_2025_01/877251101" TargetMode="External" /><Relationship Id="rId46" Type="http://schemas.openxmlformats.org/officeDocument/2006/relationships/hyperlink" Target="https://podminky.urs.cz/item/CS_URS_2025_01/877251110" TargetMode="External" /><Relationship Id="rId47" Type="http://schemas.openxmlformats.org/officeDocument/2006/relationships/hyperlink" Target="https://podminky.urs.cz/item/CS_URS_2025_01/891171324" TargetMode="External" /><Relationship Id="rId48" Type="http://schemas.openxmlformats.org/officeDocument/2006/relationships/hyperlink" Target="https://podminky.urs.cz/item/CS_URS_2025_01/891221324" TargetMode="External" /><Relationship Id="rId49" Type="http://schemas.openxmlformats.org/officeDocument/2006/relationships/hyperlink" Target="https://podminky.urs.cz/item/CS_URS_2025_01/891241112" TargetMode="External" /><Relationship Id="rId50" Type="http://schemas.openxmlformats.org/officeDocument/2006/relationships/hyperlink" Target="https://podminky.urs.cz/item/CS_URS_2025_01/891249111" TargetMode="External" /><Relationship Id="rId51" Type="http://schemas.openxmlformats.org/officeDocument/2006/relationships/hyperlink" Target="https://podminky.urs.cz/item/CS_URS_2025_01/891261112" TargetMode="External" /><Relationship Id="rId52" Type="http://schemas.openxmlformats.org/officeDocument/2006/relationships/hyperlink" Target="https://podminky.urs.cz/item/CS_URS_2025_01/891269111" TargetMode="External" /><Relationship Id="rId53" Type="http://schemas.openxmlformats.org/officeDocument/2006/relationships/hyperlink" Target="https://podminky.urs.cz/item/CS_URS_2025_01/892233122" TargetMode="External" /><Relationship Id="rId54" Type="http://schemas.openxmlformats.org/officeDocument/2006/relationships/hyperlink" Target="https://podminky.urs.cz/item/CS_URS_2025_01/892241111" TargetMode="External" /><Relationship Id="rId55" Type="http://schemas.openxmlformats.org/officeDocument/2006/relationships/hyperlink" Target="https://podminky.urs.cz/item/CS_URS_2025_01/892271111" TargetMode="External" /><Relationship Id="rId56" Type="http://schemas.openxmlformats.org/officeDocument/2006/relationships/hyperlink" Target="https://podminky.urs.cz/item/CS_URS_2025_01/892273122" TargetMode="External" /><Relationship Id="rId57" Type="http://schemas.openxmlformats.org/officeDocument/2006/relationships/hyperlink" Target="https://podminky.urs.cz/item/CS_URS_2025_01/892372111" TargetMode="External" /><Relationship Id="rId58" Type="http://schemas.openxmlformats.org/officeDocument/2006/relationships/hyperlink" Target="https://podminky.urs.cz/item/CS_URS_2025_01/899401112" TargetMode="External" /><Relationship Id="rId59" Type="http://schemas.openxmlformats.org/officeDocument/2006/relationships/hyperlink" Target="https://podminky.urs.cz/item/CS_URS_2025_01/899401113" TargetMode="External" /><Relationship Id="rId60" Type="http://schemas.openxmlformats.org/officeDocument/2006/relationships/hyperlink" Target="https://podminky.urs.cz/item/CS_URS_2025_01/899721111" TargetMode="External" /><Relationship Id="rId61" Type="http://schemas.openxmlformats.org/officeDocument/2006/relationships/hyperlink" Target="https://podminky.urs.cz/item/CS_URS_2025_01/899722113" TargetMode="External" /><Relationship Id="rId62" Type="http://schemas.openxmlformats.org/officeDocument/2006/relationships/hyperlink" Target="https://podminky.urs.cz/item/CS_URS_2025_01/919732221" TargetMode="External" /><Relationship Id="rId63" Type="http://schemas.openxmlformats.org/officeDocument/2006/relationships/hyperlink" Target="https://podminky.urs.cz/item/CS_URS_2025_01/919735113" TargetMode="External" /><Relationship Id="rId64" Type="http://schemas.openxmlformats.org/officeDocument/2006/relationships/hyperlink" Target="https://podminky.urs.cz/item/CS_URS_2025_01/997221551" TargetMode="External" /><Relationship Id="rId65" Type="http://schemas.openxmlformats.org/officeDocument/2006/relationships/hyperlink" Target="https://podminky.urs.cz/item/CS_URS_2025_01/997221559" TargetMode="External" /><Relationship Id="rId66" Type="http://schemas.openxmlformats.org/officeDocument/2006/relationships/hyperlink" Target="https://podminky.urs.cz/item/CS_URS_2025_01/997221873" TargetMode="External" /><Relationship Id="rId67" Type="http://schemas.openxmlformats.org/officeDocument/2006/relationships/hyperlink" Target="https://podminky.urs.cz/item/CS_URS_2025_01/997221875" TargetMode="External" /><Relationship Id="rId68" Type="http://schemas.openxmlformats.org/officeDocument/2006/relationships/hyperlink" Target="https://podminky.urs.cz/item/CS_URS_2025_01/998276101" TargetMode="External" /><Relationship Id="rId6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3" TargetMode="External" /><Relationship Id="rId2" Type="http://schemas.openxmlformats.org/officeDocument/2006/relationships/hyperlink" Target="https://podminky.urs.cz/item/CS_URS_2025_01/113107243" TargetMode="External" /><Relationship Id="rId3" Type="http://schemas.openxmlformats.org/officeDocument/2006/relationships/hyperlink" Target="https://podminky.urs.cz/item/CS_URS_2025_01/113154523" TargetMode="External" /><Relationship Id="rId4" Type="http://schemas.openxmlformats.org/officeDocument/2006/relationships/hyperlink" Target="https://podminky.urs.cz/item/CS_URS_2025_01/564861113" TargetMode="External" /><Relationship Id="rId5" Type="http://schemas.openxmlformats.org/officeDocument/2006/relationships/hyperlink" Target="https://podminky.urs.cz/item/CS_URS_2025_01/577144111" TargetMode="External" /><Relationship Id="rId6" Type="http://schemas.openxmlformats.org/officeDocument/2006/relationships/hyperlink" Target="https://podminky.urs.cz/item/CS_URS_2025_01/919732211" TargetMode="External" /><Relationship Id="rId7" Type="http://schemas.openxmlformats.org/officeDocument/2006/relationships/hyperlink" Target="https://podminky.urs.cz/item/CS_URS_2025_01/919735113" TargetMode="External" /><Relationship Id="rId8" Type="http://schemas.openxmlformats.org/officeDocument/2006/relationships/hyperlink" Target="https://podminky.urs.cz/item/CS_URS_2025_01/997221551" TargetMode="External" /><Relationship Id="rId9" Type="http://schemas.openxmlformats.org/officeDocument/2006/relationships/hyperlink" Target="https://podminky.urs.cz/item/CS_URS_2025_01/997221559" TargetMode="External" /><Relationship Id="rId10" Type="http://schemas.openxmlformats.org/officeDocument/2006/relationships/hyperlink" Target="https://podminky.urs.cz/item/CS_URS_2025_01/997221873" TargetMode="External" /><Relationship Id="rId11" Type="http://schemas.openxmlformats.org/officeDocument/2006/relationships/hyperlink" Target="https://podminky.urs.cz/item/CS_URS_2025_01/997221875" TargetMode="External" /><Relationship Id="rId12" Type="http://schemas.openxmlformats.org/officeDocument/2006/relationships/hyperlink" Target="https://podminky.urs.cz/item/CS_URS_2025_01/998225111" TargetMode="External" /><Relationship Id="rId1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12" TargetMode="External" /><Relationship Id="rId2" Type="http://schemas.openxmlformats.org/officeDocument/2006/relationships/hyperlink" Target="https://podminky.urs.cz/item/CS_URS_2025_01/113107222" TargetMode="External" /><Relationship Id="rId3" Type="http://schemas.openxmlformats.org/officeDocument/2006/relationships/hyperlink" Target="https://podminky.urs.cz/item/CS_URS_2025_01/113107230" TargetMode="External" /><Relationship Id="rId4" Type="http://schemas.openxmlformats.org/officeDocument/2006/relationships/hyperlink" Target="https://podminky.urs.cz/item/CS_URS_2025_01/113107242" TargetMode="External" /><Relationship Id="rId5" Type="http://schemas.openxmlformats.org/officeDocument/2006/relationships/hyperlink" Target="https://podminky.urs.cz/item/CS_URS_2025_01/113154533" TargetMode="External" /><Relationship Id="rId6" Type="http://schemas.openxmlformats.org/officeDocument/2006/relationships/hyperlink" Target="https://podminky.urs.cz/item/CS_URS_2025_01/113202111" TargetMode="External" /><Relationship Id="rId7" Type="http://schemas.openxmlformats.org/officeDocument/2006/relationships/hyperlink" Target="https://podminky.urs.cz/item/CS_URS_2025_01/115101201" TargetMode="External" /><Relationship Id="rId8" Type="http://schemas.openxmlformats.org/officeDocument/2006/relationships/hyperlink" Target="https://podminky.urs.cz/item/CS_URS_2025_01/115101301" TargetMode="External" /><Relationship Id="rId9" Type="http://schemas.openxmlformats.org/officeDocument/2006/relationships/hyperlink" Target="https://podminky.urs.cz/item/CS_URS_2025_01/119001405" TargetMode="External" /><Relationship Id="rId10" Type="http://schemas.openxmlformats.org/officeDocument/2006/relationships/hyperlink" Target="https://podminky.urs.cz/item/CS_URS_2025_01/119001412" TargetMode="External" /><Relationship Id="rId11" Type="http://schemas.openxmlformats.org/officeDocument/2006/relationships/hyperlink" Target="https://podminky.urs.cz/item/CS_URS_2025_01/119001421" TargetMode="External" /><Relationship Id="rId12" Type="http://schemas.openxmlformats.org/officeDocument/2006/relationships/hyperlink" Target="https://podminky.urs.cz/item/CS_URS_2025_01/121151123" TargetMode="External" /><Relationship Id="rId13" Type="http://schemas.openxmlformats.org/officeDocument/2006/relationships/hyperlink" Target="https://podminky.urs.cz/item/CS_URS_2025_01/131251100" TargetMode="External" /><Relationship Id="rId14" Type="http://schemas.openxmlformats.org/officeDocument/2006/relationships/hyperlink" Target="https://podminky.urs.cz/item/CS_URS_2025_01/132254206" TargetMode="External" /><Relationship Id="rId15" Type="http://schemas.openxmlformats.org/officeDocument/2006/relationships/hyperlink" Target="https://podminky.urs.cz/item/CS_URS_2025_01/132354206" TargetMode="External" /><Relationship Id="rId16" Type="http://schemas.openxmlformats.org/officeDocument/2006/relationships/hyperlink" Target="https://podminky.urs.cz/item/CS_URS_2025_01/132454206" TargetMode="External" /><Relationship Id="rId17" Type="http://schemas.openxmlformats.org/officeDocument/2006/relationships/hyperlink" Target="https://podminky.urs.cz/item/CS_URS_2025_01/139001101" TargetMode="External" /><Relationship Id="rId18" Type="http://schemas.openxmlformats.org/officeDocument/2006/relationships/hyperlink" Target="https://podminky.urs.cz/item/CS_URS_2025_01/141721335" TargetMode="External" /><Relationship Id="rId19" Type="http://schemas.openxmlformats.org/officeDocument/2006/relationships/hyperlink" Target="https://podminky.urs.cz/item/CS_URS_2025_01/141721345" TargetMode="External" /><Relationship Id="rId20" Type="http://schemas.openxmlformats.org/officeDocument/2006/relationships/hyperlink" Target="https://podminky.urs.cz/item/CS_URS_2025_01/151101101" TargetMode="External" /><Relationship Id="rId21" Type="http://schemas.openxmlformats.org/officeDocument/2006/relationships/hyperlink" Target="https://podminky.urs.cz/item/CS_URS_2025_01/151101102" TargetMode="External" /><Relationship Id="rId22" Type="http://schemas.openxmlformats.org/officeDocument/2006/relationships/hyperlink" Target="https://podminky.urs.cz/item/CS_URS_2025_01/151101111" TargetMode="External" /><Relationship Id="rId23" Type="http://schemas.openxmlformats.org/officeDocument/2006/relationships/hyperlink" Target="https://podminky.urs.cz/item/CS_URS_2025_01/151101112" TargetMode="External" /><Relationship Id="rId24" Type="http://schemas.openxmlformats.org/officeDocument/2006/relationships/hyperlink" Target="https://podminky.urs.cz/item/CS_URS_2025_01/162451106" TargetMode="External" /><Relationship Id="rId25" Type="http://schemas.openxmlformats.org/officeDocument/2006/relationships/hyperlink" Target="https://podminky.urs.cz/item/CS_URS_2025_01/162651132" TargetMode="External" /><Relationship Id="rId26" Type="http://schemas.openxmlformats.org/officeDocument/2006/relationships/hyperlink" Target="https://podminky.urs.cz/item/CS_URS_2025_01/167151111" TargetMode="External" /><Relationship Id="rId27" Type="http://schemas.openxmlformats.org/officeDocument/2006/relationships/hyperlink" Target="https://podminky.urs.cz/item/CS_URS_2025_01/171201231" TargetMode="External" /><Relationship Id="rId28" Type="http://schemas.openxmlformats.org/officeDocument/2006/relationships/hyperlink" Target="https://podminky.urs.cz/item/CS_URS_2025_01/171251201" TargetMode="External" /><Relationship Id="rId29" Type="http://schemas.openxmlformats.org/officeDocument/2006/relationships/hyperlink" Target="https://podminky.urs.cz/item/CS_URS_2025_01/174151101" TargetMode="External" /><Relationship Id="rId30" Type="http://schemas.openxmlformats.org/officeDocument/2006/relationships/hyperlink" Target="https://podminky.urs.cz/item/CS_URS_2025_01/175111101" TargetMode="External" /><Relationship Id="rId31" Type="http://schemas.openxmlformats.org/officeDocument/2006/relationships/hyperlink" Target="https://podminky.urs.cz/item/CS_URS_2025_01/181351113" TargetMode="External" /><Relationship Id="rId32" Type="http://schemas.openxmlformats.org/officeDocument/2006/relationships/hyperlink" Target="https://podminky.urs.cz/item/CS_URS_2025_01/181411131" TargetMode="External" /><Relationship Id="rId33" Type="http://schemas.openxmlformats.org/officeDocument/2006/relationships/hyperlink" Target="https://podminky.urs.cz/item/CS_URS_2025_01/338171123" TargetMode="External" /><Relationship Id="rId34" Type="http://schemas.openxmlformats.org/officeDocument/2006/relationships/hyperlink" Target="https://podminky.urs.cz/item/CS_URS_2025_01/359901111" TargetMode="External" /><Relationship Id="rId35" Type="http://schemas.openxmlformats.org/officeDocument/2006/relationships/hyperlink" Target="https://podminky.urs.cz/item/CS_URS_2025_01/359901211" TargetMode="External" /><Relationship Id="rId36" Type="http://schemas.openxmlformats.org/officeDocument/2006/relationships/hyperlink" Target="https://podminky.urs.cz/item/CS_URS_2025_01/451572111" TargetMode="External" /><Relationship Id="rId37" Type="http://schemas.openxmlformats.org/officeDocument/2006/relationships/hyperlink" Target="https://podminky.urs.cz/item/CS_URS_2025_01/452112111" TargetMode="External" /><Relationship Id="rId38" Type="http://schemas.openxmlformats.org/officeDocument/2006/relationships/hyperlink" Target="https://podminky.urs.cz/item/CS_URS_2025_01/452112121" TargetMode="External" /><Relationship Id="rId39" Type="http://schemas.openxmlformats.org/officeDocument/2006/relationships/hyperlink" Target="https://podminky.urs.cz/item/CS_URS_2025_01/564750011" TargetMode="External" /><Relationship Id="rId40" Type="http://schemas.openxmlformats.org/officeDocument/2006/relationships/hyperlink" Target="https://podminky.urs.cz/item/CS_URS_2025_01/564831111" TargetMode="External" /><Relationship Id="rId41" Type="http://schemas.openxmlformats.org/officeDocument/2006/relationships/hyperlink" Target="https://podminky.urs.cz/item/CS_URS_2025_01/565155101" TargetMode="External" /><Relationship Id="rId42" Type="http://schemas.openxmlformats.org/officeDocument/2006/relationships/hyperlink" Target="https://podminky.urs.cz/item/CS_URS_2025_01/573231108" TargetMode="External" /><Relationship Id="rId43" Type="http://schemas.openxmlformats.org/officeDocument/2006/relationships/hyperlink" Target="https://podminky.urs.cz/item/CS_URS_2025_01/573451112" TargetMode="External" /><Relationship Id="rId44" Type="http://schemas.openxmlformats.org/officeDocument/2006/relationships/hyperlink" Target="https://podminky.urs.cz/item/CS_URS_2025_01/577134111" TargetMode="External" /><Relationship Id="rId45" Type="http://schemas.openxmlformats.org/officeDocument/2006/relationships/hyperlink" Target="https://podminky.urs.cz/item/CS_URS_2025_01/581114113" TargetMode="External" /><Relationship Id="rId46" Type="http://schemas.openxmlformats.org/officeDocument/2006/relationships/hyperlink" Target="https://podminky.urs.cz/item/CS_URS_2025_01/871313121" TargetMode="External" /><Relationship Id="rId47" Type="http://schemas.openxmlformats.org/officeDocument/2006/relationships/hyperlink" Target="https://podminky.urs.cz/item/CS_URS_2025_01/871353121" TargetMode="External" /><Relationship Id="rId48" Type="http://schemas.openxmlformats.org/officeDocument/2006/relationships/hyperlink" Target="https://podminky.urs.cz/item/CS_URS_2025_01/871363121" TargetMode="External" /><Relationship Id="rId49" Type="http://schemas.openxmlformats.org/officeDocument/2006/relationships/hyperlink" Target="https://podminky.urs.cz/item/CS_URS_2025_01/871373121" TargetMode="External" /><Relationship Id="rId50" Type="http://schemas.openxmlformats.org/officeDocument/2006/relationships/hyperlink" Target="https://podminky.urs.cz/item/CS_URS_2025_01/877315211" TargetMode="External" /><Relationship Id="rId51" Type="http://schemas.openxmlformats.org/officeDocument/2006/relationships/hyperlink" Target="https://podminky.urs.cz/item/CS_URS_2025_01/877355211" TargetMode="External" /><Relationship Id="rId52" Type="http://schemas.openxmlformats.org/officeDocument/2006/relationships/hyperlink" Target="https://podminky.urs.cz/item/CS_URS_2025_01/877365221" TargetMode="External" /><Relationship Id="rId53" Type="http://schemas.openxmlformats.org/officeDocument/2006/relationships/hyperlink" Target="https://podminky.urs.cz/item/CS_URS_2025_01/877375221" TargetMode="External" /><Relationship Id="rId54" Type="http://schemas.openxmlformats.org/officeDocument/2006/relationships/hyperlink" Target="https://podminky.urs.cz/item/CS_URS_2025_01/892362121" TargetMode="External" /><Relationship Id="rId55" Type="http://schemas.openxmlformats.org/officeDocument/2006/relationships/hyperlink" Target="https://podminky.urs.cz/item/CS_URS_2025_01/892372121" TargetMode="External" /><Relationship Id="rId56" Type="http://schemas.openxmlformats.org/officeDocument/2006/relationships/hyperlink" Target="https://podminky.urs.cz/item/CS_URS_2025_01/894118001" TargetMode="External" /><Relationship Id="rId57" Type="http://schemas.openxmlformats.org/officeDocument/2006/relationships/hyperlink" Target="https://podminky.urs.cz/item/CS_URS_2025_01/894411121" TargetMode="External" /><Relationship Id="rId58" Type="http://schemas.openxmlformats.org/officeDocument/2006/relationships/hyperlink" Target="https://podminky.urs.cz/item/CS_URS_2025_01/899102112" TargetMode="External" /><Relationship Id="rId59" Type="http://schemas.openxmlformats.org/officeDocument/2006/relationships/hyperlink" Target="https://podminky.urs.cz/item/CS_URS_2025_01/899103112" TargetMode="External" /><Relationship Id="rId60" Type="http://schemas.openxmlformats.org/officeDocument/2006/relationships/hyperlink" Target="https://podminky.urs.cz/item/CS_URS_2025_01/899131121" TargetMode="External" /><Relationship Id="rId61" Type="http://schemas.openxmlformats.org/officeDocument/2006/relationships/hyperlink" Target="https://podminky.urs.cz/item/CS_URS_2025_01/899623161" TargetMode="External" /><Relationship Id="rId62" Type="http://schemas.openxmlformats.org/officeDocument/2006/relationships/hyperlink" Target="https://podminky.urs.cz/item/CS_URS_2025_01/899643121" TargetMode="External" /><Relationship Id="rId63" Type="http://schemas.openxmlformats.org/officeDocument/2006/relationships/hyperlink" Target="https://podminky.urs.cz/item/CS_URS_2025_01/899643122" TargetMode="External" /><Relationship Id="rId64" Type="http://schemas.openxmlformats.org/officeDocument/2006/relationships/hyperlink" Target="https://podminky.urs.cz/item/CS_URS_2025_01/899713111" TargetMode="External" /><Relationship Id="rId65" Type="http://schemas.openxmlformats.org/officeDocument/2006/relationships/hyperlink" Target="https://podminky.urs.cz/item/CS_URS_2025_01/899722112" TargetMode="External" /><Relationship Id="rId66" Type="http://schemas.openxmlformats.org/officeDocument/2006/relationships/hyperlink" Target="https://podminky.urs.cz/item/CS_URS_2025_01/899722114" TargetMode="External" /><Relationship Id="rId67" Type="http://schemas.openxmlformats.org/officeDocument/2006/relationships/hyperlink" Target="https://podminky.urs.cz/item/CS_URS_2025_01/899911255" TargetMode="External" /><Relationship Id="rId68" Type="http://schemas.openxmlformats.org/officeDocument/2006/relationships/hyperlink" Target="https://podminky.urs.cz/item/CS_URS_2025_01/899913165" TargetMode="External" /><Relationship Id="rId69" Type="http://schemas.openxmlformats.org/officeDocument/2006/relationships/hyperlink" Target="https://podminky.urs.cz/item/CS_URS_2025_01/916131213" TargetMode="External" /><Relationship Id="rId70" Type="http://schemas.openxmlformats.org/officeDocument/2006/relationships/hyperlink" Target="https://podminky.urs.cz/item/CS_URS_2025_01/919732211" TargetMode="External" /><Relationship Id="rId71" Type="http://schemas.openxmlformats.org/officeDocument/2006/relationships/hyperlink" Target="https://podminky.urs.cz/item/CS_URS_2025_01/919735112" TargetMode="External" /><Relationship Id="rId72" Type="http://schemas.openxmlformats.org/officeDocument/2006/relationships/hyperlink" Target="https://podminky.urs.cz/item/CS_URS_2025_01/919735122" TargetMode="External" /><Relationship Id="rId73" Type="http://schemas.openxmlformats.org/officeDocument/2006/relationships/hyperlink" Target="https://podminky.urs.cz/item/CS_URS_2025_01/979024443" TargetMode="External" /><Relationship Id="rId74" Type="http://schemas.openxmlformats.org/officeDocument/2006/relationships/hyperlink" Target="https://podminky.urs.cz/item/CS_URS_2025_01/997221551" TargetMode="External" /><Relationship Id="rId75" Type="http://schemas.openxmlformats.org/officeDocument/2006/relationships/hyperlink" Target="https://podminky.urs.cz/item/CS_URS_2025_01/997221559" TargetMode="External" /><Relationship Id="rId76" Type="http://schemas.openxmlformats.org/officeDocument/2006/relationships/hyperlink" Target="https://podminky.urs.cz/item/CS_URS_2025_01/997221561" TargetMode="External" /><Relationship Id="rId77" Type="http://schemas.openxmlformats.org/officeDocument/2006/relationships/hyperlink" Target="https://podminky.urs.cz/item/CS_URS_2025_01/997221569" TargetMode="External" /><Relationship Id="rId78" Type="http://schemas.openxmlformats.org/officeDocument/2006/relationships/hyperlink" Target="https://podminky.urs.cz/item/CS_URS_2025_01/997221861" TargetMode="External" /><Relationship Id="rId79" Type="http://schemas.openxmlformats.org/officeDocument/2006/relationships/hyperlink" Target="https://podminky.urs.cz/item/CS_URS_2025_01/997221873" TargetMode="External" /><Relationship Id="rId80" Type="http://schemas.openxmlformats.org/officeDocument/2006/relationships/hyperlink" Target="https://podminky.urs.cz/item/CS_URS_2025_01/997221875" TargetMode="External" /><Relationship Id="rId81" Type="http://schemas.openxmlformats.org/officeDocument/2006/relationships/hyperlink" Target="https://podminky.urs.cz/item/CS_URS_2025_01/998276101" TargetMode="External" /><Relationship Id="rId82" Type="http://schemas.openxmlformats.org/officeDocument/2006/relationships/hyperlink" Target="https://podminky.urs.cz/item/CS_URS_2025_01/715174012" TargetMode="External" /><Relationship Id="rId83" Type="http://schemas.openxmlformats.org/officeDocument/2006/relationships/hyperlink" Target="https://podminky.urs.cz/item/CS_URS_2025_01/715189003" TargetMode="External" /><Relationship Id="rId84" Type="http://schemas.openxmlformats.org/officeDocument/2006/relationships/hyperlink" Target="https://podminky.urs.cz/item/CS_URS_2025_01/998715101" TargetMode="External" /><Relationship Id="rId85" Type="http://schemas.openxmlformats.org/officeDocument/2006/relationships/hyperlink" Target="https://podminky.urs.cz/item/CS_URS_2025_01/230202076" TargetMode="External" /><Relationship Id="rId8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1" TargetMode="External" /><Relationship Id="rId2" Type="http://schemas.openxmlformats.org/officeDocument/2006/relationships/hyperlink" Target="https://podminky.urs.cz/item/CS_URS_2025_01/115101301" TargetMode="External" /><Relationship Id="rId3" Type="http://schemas.openxmlformats.org/officeDocument/2006/relationships/hyperlink" Target="https://podminky.urs.cz/item/CS_URS_2025_01/132254206" TargetMode="External" /><Relationship Id="rId4" Type="http://schemas.openxmlformats.org/officeDocument/2006/relationships/hyperlink" Target="https://podminky.urs.cz/item/CS_URS_2025_01/132354206" TargetMode="External" /><Relationship Id="rId5" Type="http://schemas.openxmlformats.org/officeDocument/2006/relationships/hyperlink" Target="https://podminky.urs.cz/item/CS_URS_2025_01/132454206" TargetMode="External" /><Relationship Id="rId6" Type="http://schemas.openxmlformats.org/officeDocument/2006/relationships/hyperlink" Target="https://podminky.urs.cz/item/CS_URS_2025_01/151101102" TargetMode="External" /><Relationship Id="rId7" Type="http://schemas.openxmlformats.org/officeDocument/2006/relationships/hyperlink" Target="https://podminky.urs.cz/item/CS_URS_2025_01/151101112" TargetMode="External" /><Relationship Id="rId8" Type="http://schemas.openxmlformats.org/officeDocument/2006/relationships/hyperlink" Target="https://podminky.urs.cz/item/CS_URS_2025_01/162451106" TargetMode="External" /><Relationship Id="rId9" Type="http://schemas.openxmlformats.org/officeDocument/2006/relationships/hyperlink" Target="https://podminky.urs.cz/item/CS_URS_2025_01/162651132" TargetMode="External" /><Relationship Id="rId10" Type="http://schemas.openxmlformats.org/officeDocument/2006/relationships/hyperlink" Target="https://podminky.urs.cz/item/CS_URS_2025_01/167151111" TargetMode="External" /><Relationship Id="rId11" Type="http://schemas.openxmlformats.org/officeDocument/2006/relationships/hyperlink" Target="https://podminky.urs.cz/item/CS_URS_2025_01/171201231" TargetMode="External" /><Relationship Id="rId12" Type="http://schemas.openxmlformats.org/officeDocument/2006/relationships/hyperlink" Target="https://podminky.urs.cz/item/CS_URS_2025_01/171251201" TargetMode="External" /><Relationship Id="rId13" Type="http://schemas.openxmlformats.org/officeDocument/2006/relationships/hyperlink" Target="https://podminky.urs.cz/item/CS_URS_2025_01/174151101" TargetMode="External" /><Relationship Id="rId14" Type="http://schemas.openxmlformats.org/officeDocument/2006/relationships/hyperlink" Target="https://podminky.urs.cz/item/CS_URS_2025_01/175111101" TargetMode="External" /><Relationship Id="rId15" Type="http://schemas.openxmlformats.org/officeDocument/2006/relationships/hyperlink" Target="https://podminky.urs.cz/item/CS_URS_2025_01/451572111" TargetMode="External" /><Relationship Id="rId16" Type="http://schemas.openxmlformats.org/officeDocument/2006/relationships/hyperlink" Target="https://podminky.urs.cz/item/CS_URS_2025_01/810351811" TargetMode="External" /><Relationship Id="rId17" Type="http://schemas.openxmlformats.org/officeDocument/2006/relationships/hyperlink" Target="https://podminky.urs.cz/item/CS_URS_2025_01/810391811" TargetMode="External" /><Relationship Id="rId18" Type="http://schemas.openxmlformats.org/officeDocument/2006/relationships/hyperlink" Target="https://podminky.urs.cz/item/CS_URS_2025_01/810491811" TargetMode="External" /><Relationship Id="rId19" Type="http://schemas.openxmlformats.org/officeDocument/2006/relationships/hyperlink" Target="https://podminky.urs.cz/item/CS_URS_2025_01/812392121" TargetMode="External" /><Relationship Id="rId20" Type="http://schemas.openxmlformats.org/officeDocument/2006/relationships/hyperlink" Target="https://podminky.urs.cz/item/CS_URS_2025_01/812472121" TargetMode="External" /><Relationship Id="rId21" Type="http://schemas.openxmlformats.org/officeDocument/2006/relationships/hyperlink" Target="https://podminky.urs.cz/item/CS_URS_2025_01/871353121" TargetMode="External" /><Relationship Id="rId22" Type="http://schemas.openxmlformats.org/officeDocument/2006/relationships/hyperlink" Target="https://podminky.urs.cz/item/CS_URS_2025_01/899722114" TargetMode="External" /><Relationship Id="rId23" Type="http://schemas.openxmlformats.org/officeDocument/2006/relationships/hyperlink" Target="https://podminky.urs.cz/item/CS_URS_2025_01/997013501" TargetMode="External" /><Relationship Id="rId24" Type="http://schemas.openxmlformats.org/officeDocument/2006/relationships/hyperlink" Target="https://podminky.urs.cz/item/CS_URS_2025_01/997013509" TargetMode="External" /><Relationship Id="rId25" Type="http://schemas.openxmlformats.org/officeDocument/2006/relationships/hyperlink" Target="https://podminky.urs.cz/item/CS_URS_2025_01/997013601" TargetMode="External" /><Relationship Id="rId26" Type="http://schemas.openxmlformats.org/officeDocument/2006/relationships/hyperlink" Target="https://podminky.urs.cz/item/CS_URS_2025_01/998276101" TargetMode="External" /><Relationship Id="rId2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13107212" TargetMode="External" /><Relationship Id="rId3" Type="http://schemas.openxmlformats.org/officeDocument/2006/relationships/hyperlink" Target="https://podminky.urs.cz/item/CS_URS_2025_01/113107222" TargetMode="External" /><Relationship Id="rId4" Type="http://schemas.openxmlformats.org/officeDocument/2006/relationships/hyperlink" Target="https://podminky.urs.cz/item/CS_URS_2025_01/113107230" TargetMode="External" /><Relationship Id="rId5" Type="http://schemas.openxmlformats.org/officeDocument/2006/relationships/hyperlink" Target="https://podminky.urs.cz/item/CS_URS_2025_01/113107242" TargetMode="External" /><Relationship Id="rId6" Type="http://schemas.openxmlformats.org/officeDocument/2006/relationships/hyperlink" Target="https://podminky.urs.cz/item/CS_URS_2025_01/113154533" TargetMode="External" /><Relationship Id="rId7" Type="http://schemas.openxmlformats.org/officeDocument/2006/relationships/hyperlink" Target="https://podminky.urs.cz/item/CS_URS_2025_01/113202111" TargetMode="External" /><Relationship Id="rId8" Type="http://schemas.openxmlformats.org/officeDocument/2006/relationships/hyperlink" Target="https://podminky.urs.cz/item/CS_URS_2025_01/115101201" TargetMode="External" /><Relationship Id="rId9" Type="http://schemas.openxmlformats.org/officeDocument/2006/relationships/hyperlink" Target="https://podminky.urs.cz/item/CS_URS_2025_01/115101301" TargetMode="External" /><Relationship Id="rId10" Type="http://schemas.openxmlformats.org/officeDocument/2006/relationships/hyperlink" Target="https://podminky.urs.cz/item/CS_URS_2025_01/119001405" TargetMode="External" /><Relationship Id="rId11" Type="http://schemas.openxmlformats.org/officeDocument/2006/relationships/hyperlink" Target="https://podminky.urs.cz/item/CS_URS_2025_01/119001412" TargetMode="External" /><Relationship Id="rId12" Type="http://schemas.openxmlformats.org/officeDocument/2006/relationships/hyperlink" Target="https://podminky.urs.cz/item/CS_URS_2025_01/119001421" TargetMode="External" /><Relationship Id="rId13" Type="http://schemas.openxmlformats.org/officeDocument/2006/relationships/hyperlink" Target="https://podminky.urs.cz/item/CS_URS_2025_01/121151123" TargetMode="External" /><Relationship Id="rId14" Type="http://schemas.openxmlformats.org/officeDocument/2006/relationships/hyperlink" Target="https://podminky.urs.cz/item/CS_URS_2025_01/131251100" TargetMode="External" /><Relationship Id="rId15" Type="http://schemas.openxmlformats.org/officeDocument/2006/relationships/hyperlink" Target="https://podminky.urs.cz/item/CS_URS_2025_01/132154206" TargetMode="External" /><Relationship Id="rId16" Type="http://schemas.openxmlformats.org/officeDocument/2006/relationships/hyperlink" Target="https://podminky.urs.cz/item/CS_URS_2025_01/132254206" TargetMode="External" /><Relationship Id="rId17" Type="http://schemas.openxmlformats.org/officeDocument/2006/relationships/hyperlink" Target="https://podminky.urs.cz/item/CS_URS_2025_01/132354206" TargetMode="External" /><Relationship Id="rId18" Type="http://schemas.openxmlformats.org/officeDocument/2006/relationships/hyperlink" Target="https://podminky.urs.cz/item/CS_URS_2025_01/132454206" TargetMode="External" /><Relationship Id="rId19" Type="http://schemas.openxmlformats.org/officeDocument/2006/relationships/hyperlink" Target="https://podminky.urs.cz/item/CS_URS_2025_01/139001101" TargetMode="External" /><Relationship Id="rId20" Type="http://schemas.openxmlformats.org/officeDocument/2006/relationships/hyperlink" Target="https://podminky.urs.cz/item/CS_URS_2025_01/141721212" TargetMode="External" /><Relationship Id="rId21" Type="http://schemas.openxmlformats.org/officeDocument/2006/relationships/hyperlink" Target="https://podminky.urs.cz/item/CS_URS_2025_01/151101101" TargetMode="External" /><Relationship Id="rId22" Type="http://schemas.openxmlformats.org/officeDocument/2006/relationships/hyperlink" Target="https://podminky.urs.cz/item/CS_URS_2025_01/151101111" TargetMode="External" /><Relationship Id="rId23" Type="http://schemas.openxmlformats.org/officeDocument/2006/relationships/hyperlink" Target="https://podminky.urs.cz/item/CS_URS_2025_01/162451106" TargetMode="External" /><Relationship Id="rId24" Type="http://schemas.openxmlformats.org/officeDocument/2006/relationships/hyperlink" Target="https://podminky.urs.cz/item/CS_URS_2025_01/162651132" TargetMode="External" /><Relationship Id="rId25" Type="http://schemas.openxmlformats.org/officeDocument/2006/relationships/hyperlink" Target="https://podminky.urs.cz/item/CS_URS_2025_01/167151111" TargetMode="External" /><Relationship Id="rId26" Type="http://schemas.openxmlformats.org/officeDocument/2006/relationships/hyperlink" Target="https://podminky.urs.cz/item/CS_URS_2025_01/171201231" TargetMode="External" /><Relationship Id="rId27" Type="http://schemas.openxmlformats.org/officeDocument/2006/relationships/hyperlink" Target="https://podminky.urs.cz/item/CS_URS_2025_01/171251201" TargetMode="External" /><Relationship Id="rId28" Type="http://schemas.openxmlformats.org/officeDocument/2006/relationships/hyperlink" Target="https://podminky.urs.cz/item/CS_URS_2025_01/174151101" TargetMode="External" /><Relationship Id="rId29" Type="http://schemas.openxmlformats.org/officeDocument/2006/relationships/hyperlink" Target="https://podminky.urs.cz/item/CS_URS_2025_01/175111101" TargetMode="External" /><Relationship Id="rId30" Type="http://schemas.openxmlformats.org/officeDocument/2006/relationships/hyperlink" Target="https://podminky.urs.cz/item/CS_URS_2025_01/181351113" TargetMode="External" /><Relationship Id="rId31" Type="http://schemas.openxmlformats.org/officeDocument/2006/relationships/hyperlink" Target="https://podminky.urs.cz/item/CS_URS_2025_01/181451131" TargetMode="External" /><Relationship Id="rId32" Type="http://schemas.openxmlformats.org/officeDocument/2006/relationships/hyperlink" Target="https://podminky.urs.cz/item/CS_URS_2025_01/338171123" TargetMode="External" /><Relationship Id="rId33" Type="http://schemas.openxmlformats.org/officeDocument/2006/relationships/hyperlink" Target="https://podminky.urs.cz/item/CS_URS_2025_01/452313141" TargetMode="External" /><Relationship Id="rId34" Type="http://schemas.openxmlformats.org/officeDocument/2006/relationships/hyperlink" Target="https://podminky.urs.cz/item/CS_URS_2025_01/452353111" TargetMode="External" /><Relationship Id="rId35" Type="http://schemas.openxmlformats.org/officeDocument/2006/relationships/hyperlink" Target="https://podminky.urs.cz/item/CS_URS_2025_01/452353112" TargetMode="External" /><Relationship Id="rId36" Type="http://schemas.openxmlformats.org/officeDocument/2006/relationships/hyperlink" Target="https://podminky.urs.cz/item/CS_URS_2025_01/564750011" TargetMode="External" /><Relationship Id="rId37" Type="http://schemas.openxmlformats.org/officeDocument/2006/relationships/hyperlink" Target="https://podminky.urs.cz/item/CS_URS_2025_01/564831111" TargetMode="External" /><Relationship Id="rId38" Type="http://schemas.openxmlformats.org/officeDocument/2006/relationships/hyperlink" Target="https://podminky.urs.cz/item/CS_URS_2025_01/565155101" TargetMode="External" /><Relationship Id="rId39" Type="http://schemas.openxmlformats.org/officeDocument/2006/relationships/hyperlink" Target="https://podminky.urs.cz/item/CS_URS_2025_01/573231108" TargetMode="External" /><Relationship Id="rId40" Type="http://schemas.openxmlformats.org/officeDocument/2006/relationships/hyperlink" Target="https://podminky.urs.cz/item/CS_URS_2025_01/573451112" TargetMode="External" /><Relationship Id="rId41" Type="http://schemas.openxmlformats.org/officeDocument/2006/relationships/hyperlink" Target="https://podminky.urs.cz/item/CS_URS_2025_01/577134111" TargetMode="External" /><Relationship Id="rId42" Type="http://schemas.openxmlformats.org/officeDocument/2006/relationships/hyperlink" Target="https://podminky.urs.cz/item/CS_URS_2025_01/581114113" TargetMode="External" /><Relationship Id="rId43" Type="http://schemas.openxmlformats.org/officeDocument/2006/relationships/hyperlink" Target="https://podminky.urs.cz/item/CS_URS_2025_01/596211110" TargetMode="External" /><Relationship Id="rId44" Type="http://schemas.openxmlformats.org/officeDocument/2006/relationships/hyperlink" Target="https://podminky.urs.cz/item/CS_URS_2025_01/857242122" TargetMode="External" /><Relationship Id="rId45" Type="http://schemas.openxmlformats.org/officeDocument/2006/relationships/hyperlink" Target="https://podminky.urs.cz/item/CS_URS_2025_01/857244122" TargetMode="External" /><Relationship Id="rId46" Type="http://schemas.openxmlformats.org/officeDocument/2006/relationships/hyperlink" Target="https://podminky.urs.cz/item/CS_URS_2025_01/857264122" TargetMode="External" /><Relationship Id="rId47" Type="http://schemas.openxmlformats.org/officeDocument/2006/relationships/hyperlink" Target="https://podminky.urs.cz/item/CS_URS_2025_01/871161141" TargetMode="External" /><Relationship Id="rId48" Type="http://schemas.openxmlformats.org/officeDocument/2006/relationships/hyperlink" Target="https://podminky.urs.cz/item/CS_URS_2025_01/871211141" TargetMode="External" /><Relationship Id="rId49" Type="http://schemas.openxmlformats.org/officeDocument/2006/relationships/hyperlink" Target="https://podminky.urs.cz/item/CS_URS_2025_01/871241151" TargetMode="External" /><Relationship Id="rId50" Type="http://schemas.openxmlformats.org/officeDocument/2006/relationships/hyperlink" Target="https://podminky.urs.cz/item/CS_URS_2025_01/871251151" TargetMode="External" /><Relationship Id="rId51" Type="http://schemas.openxmlformats.org/officeDocument/2006/relationships/hyperlink" Target="https://podminky.urs.cz/item/CS_URS_2025_01/871291811" TargetMode="External" /><Relationship Id="rId52" Type="http://schemas.openxmlformats.org/officeDocument/2006/relationships/hyperlink" Target="https://podminky.urs.cz/item/CS_URS_2025_01/877241101" TargetMode="External" /><Relationship Id="rId53" Type="http://schemas.openxmlformats.org/officeDocument/2006/relationships/hyperlink" Target="https://podminky.urs.cz/item/CS_URS_2025_01/877261101" TargetMode="External" /><Relationship Id="rId54" Type="http://schemas.openxmlformats.org/officeDocument/2006/relationships/hyperlink" Target="https://podminky.urs.cz/item/CS_URS_2025_01/891181112" TargetMode="External" /><Relationship Id="rId55" Type="http://schemas.openxmlformats.org/officeDocument/2006/relationships/hyperlink" Target="https://podminky.urs.cz/item/CS_URS_2025_01/891211112" TargetMode="External" /><Relationship Id="rId56" Type="http://schemas.openxmlformats.org/officeDocument/2006/relationships/hyperlink" Target="https://podminky.urs.cz/item/CS_URS_2025_01/891241112" TargetMode="External" /><Relationship Id="rId57" Type="http://schemas.openxmlformats.org/officeDocument/2006/relationships/hyperlink" Target="https://podminky.urs.cz/item/CS_URS_2025_01/891247111" TargetMode="External" /><Relationship Id="rId58" Type="http://schemas.openxmlformats.org/officeDocument/2006/relationships/hyperlink" Target="https://podminky.urs.cz/item/CS_URS_2025_01/891249111" TargetMode="External" /><Relationship Id="rId59" Type="http://schemas.openxmlformats.org/officeDocument/2006/relationships/hyperlink" Target="https://podminky.urs.cz/item/CS_URS_2025_01/891261112" TargetMode="External" /><Relationship Id="rId60" Type="http://schemas.openxmlformats.org/officeDocument/2006/relationships/hyperlink" Target="https://podminky.urs.cz/item/CS_URS_2025_01/891269111" TargetMode="External" /><Relationship Id="rId61" Type="http://schemas.openxmlformats.org/officeDocument/2006/relationships/hyperlink" Target="https://podminky.urs.cz/item/CS_URS_2025_01/892233122" TargetMode="External" /><Relationship Id="rId62" Type="http://schemas.openxmlformats.org/officeDocument/2006/relationships/hyperlink" Target="https://podminky.urs.cz/item/CS_URS_2025_01/892241111" TargetMode="External" /><Relationship Id="rId63" Type="http://schemas.openxmlformats.org/officeDocument/2006/relationships/hyperlink" Target="https://podminky.urs.cz/item/CS_URS_2025_01/892271111" TargetMode="External" /><Relationship Id="rId64" Type="http://schemas.openxmlformats.org/officeDocument/2006/relationships/hyperlink" Target="https://podminky.urs.cz/item/CS_URS_2025_01/892273122" TargetMode="External" /><Relationship Id="rId65" Type="http://schemas.openxmlformats.org/officeDocument/2006/relationships/hyperlink" Target="https://podminky.urs.cz/item/CS_URS_2025_01/892372111" TargetMode="External" /><Relationship Id="rId66" Type="http://schemas.openxmlformats.org/officeDocument/2006/relationships/hyperlink" Target="https://podminky.urs.cz/item/CS_URS_2025_01/899401112" TargetMode="External" /><Relationship Id="rId67" Type="http://schemas.openxmlformats.org/officeDocument/2006/relationships/hyperlink" Target="https://podminky.urs.cz/item/CS_URS_2025_01/899401113" TargetMode="External" /><Relationship Id="rId68" Type="http://schemas.openxmlformats.org/officeDocument/2006/relationships/hyperlink" Target="https://podminky.urs.cz/item/CS_URS_2025_01/899713111" TargetMode="External" /><Relationship Id="rId69" Type="http://schemas.openxmlformats.org/officeDocument/2006/relationships/hyperlink" Target="https://podminky.urs.cz/item/CS_URS_2025_01/899721111" TargetMode="External" /><Relationship Id="rId70" Type="http://schemas.openxmlformats.org/officeDocument/2006/relationships/hyperlink" Target="https://podminky.urs.cz/item/CS_URS_2025_01/899722113" TargetMode="External" /><Relationship Id="rId71" Type="http://schemas.openxmlformats.org/officeDocument/2006/relationships/hyperlink" Target="https://podminky.urs.cz/item/CS_URS_2025_01/916131213" TargetMode="External" /><Relationship Id="rId72" Type="http://schemas.openxmlformats.org/officeDocument/2006/relationships/hyperlink" Target="https://podminky.urs.cz/item/CS_URS_2025_01/919732211" TargetMode="External" /><Relationship Id="rId73" Type="http://schemas.openxmlformats.org/officeDocument/2006/relationships/hyperlink" Target="https://podminky.urs.cz/item/CS_URS_2025_01/919735112" TargetMode="External" /><Relationship Id="rId74" Type="http://schemas.openxmlformats.org/officeDocument/2006/relationships/hyperlink" Target="https://podminky.urs.cz/item/CS_URS_2025_01/919735122" TargetMode="External" /><Relationship Id="rId75" Type="http://schemas.openxmlformats.org/officeDocument/2006/relationships/hyperlink" Target="https://podminky.urs.cz/item/CS_URS_2025_01/979024443" TargetMode="External" /><Relationship Id="rId76" Type="http://schemas.openxmlformats.org/officeDocument/2006/relationships/hyperlink" Target="https://podminky.urs.cz/item/CS_URS_2025_01/979054451" TargetMode="External" /><Relationship Id="rId77" Type="http://schemas.openxmlformats.org/officeDocument/2006/relationships/hyperlink" Target="https://podminky.urs.cz/item/CS_URS_2025_01/899910211" TargetMode="External" /><Relationship Id="rId78" Type="http://schemas.openxmlformats.org/officeDocument/2006/relationships/hyperlink" Target="https://podminky.urs.cz/item/CS_URS_2025_01/997013501" TargetMode="External" /><Relationship Id="rId79" Type="http://schemas.openxmlformats.org/officeDocument/2006/relationships/hyperlink" Target="https://podminky.urs.cz/item/CS_URS_2025_01/997013509" TargetMode="External" /><Relationship Id="rId80" Type="http://schemas.openxmlformats.org/officeDocument/2006/relationships/hyperlink" Target="https://podminky.urs.cz/item/CS_URS_2025_01/997013813" TargetMode="External" /><Relationship Id="rId81" Type="http://schemas.openxmlformats.org/officeDocument/2006/relationships/hyperlink" Target="https://podminky.urs.cz/item/CS_URS_2025_01/997221551" TargetMode="External" /><Relationship Id="rId82" Type="http://schemas.openxmlformats.org/officeDocument/2006/relationships/hyperlink" Target="https://podminky.urs.cz/item/CS_URS_2025_01/997221559" TargetMode="External" /><Relationship Id="rId83" Type="http://schemas.openxmlformats.org/officeDocument/2006/relationships/hyperlink" Target="https://podminky.urs.cz/item/CS_URS_2025_01/997221561" TargetMode="External" /><Relationship Id="rId84" Type="http://schemas.openxmlformats.org/officeDocument/2006/relationships/hyperlink" Target="https://podminky.urs.cz/item/CS_URS_2025_01/997221569" TargetMode="External" /><Relationship Id="rId85" Type="http://schemas.openxmlformats.org/officeDocument/2006/relationships/hyperlink" Target="https://podminky.urs.cz/item/CS_URS_2025_01/997221861" TargetMode="External" /><Relationship Id="rId86" Type="http://schemas.openxmlformats.org/officeDocument/2006/relationships/hyperlink" Target="https://podminky.urs.cz/item/CS_URS_2025_01/997221873" TargetMode="External" /><Relationship Id="rId87" Type="http://schemas.openxmlformats.org/officeDocument/2006/relationships/hyperlink" Target="https://podminky.urs.cz/item/CS_URS_2025_01/997221875" TargetMode="External" /><Relationship Id="rId88" Type="http://schemas.openxmlformats.org/officeDocument/2006/relationships/hyperlink" Target="https://podminky.urs.cz/item/CS_URS_2025_01/998276101" TargetMode="External" /><Relationship Id="rId89" Type="http://schemas.openxmlformats.org/officeDocument/2006/relationships/hyperlink" Target="https://podminky.urs.cz/item/CS_URS_2025_01/722249124" TargetMode="External" /><Relationship Id="rId90" Type="http://schemas.openxmlformats.org/officeDocument/2006/relationships/hyperlink" Target="https://podminky.urs.cz/item/CS_URS_2025_01/722249127" TargetMode="External" /><Relationship Id="rId91" Type="http://schemas.openxmlformats.org/officeDocument/2006/relationships/hyperlink" Target="https://podminky.urs.cz/item/CS_URS_2025_01/998722101" TargetMode="External" /><Relationship Id="rId9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35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37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37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37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40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41</v>
      </c>
      <c r="AO17" s="25"/>
      <c r="AP17" s="25"/>
      <c r="AQ17" s="25"/>
      <c r="AR17" s="23"/>
      <c r="BE17" s="34"/>
      <c r="BS17" s="20" t="s">
        <v>42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44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44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47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48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49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50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51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52</v>
      </c>
      <c r="E29" s="51"/>
      <c r="F29" s="35" t="s">
        <v>53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54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55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56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57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58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59</v>
      </c>
      <c r="U35" s="58"/>
      <c r="V35" s="58"/>
      <c r="W35" s="58"/>
      <c r="X35" s="60" t="s">
        <v>60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61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2025/03/06-2026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Rekonstrukce vodovodu a kanalizace Dolní Němčice - 2026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Dolní Němčice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16. 2. 2021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15.1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Město Dačice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38</v>
      </c>
      <c r="AJ49" s="44"/>
      <c r="AK49" s="44"/>
      <c r="AL49" s="44"/>
      <c r="AM49" s="77" t="str">
        <f>IF(E17="","",E17)</f>
        <v>VAK projekt s.r.o.</v>
      </c>
      <c r="AN49" s="68"/>
      <c r="AO49" s="68"/>
      <c r="AP49" s="68"/>
      <c r="AQ49" s="44"/>
      <c r="AR49" s="48"/>
      <c r="AS49" s="78" t="s">
        <v>62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36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43</v>
      </c>
      <c r="AJ50" s="44"/>
      <c r="AK50" s="44"/>
      <c r="AL50" s="44"/>
      <c r="AM50" s="77" t="str">
        <f>IF(E20="","",E20)</f>
        <v>Ing. Martina Zamlinská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63</v>
      </c>
      <c r="D52" s="91"/>
      <c r="E52" s="91"/>
      <c r="F52" s="91"/>
      <c r="G52" s="91"/>
      <c r="H52" s="92"/>
      <c r="I52" s="93" t="s">
        <v>64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65</v>
      </c>
      <c r="AH52" s="91"/>
      <c r="AI52" s="91"/>
      <c r="AJ52" s="91"/>
      <c r="AK52" s="91"/>
      <c r="AL52" s="91"/>
      <c r="AM52" s="91"/>
      <c r="AN52" s="93" t="s">
        <v>66</v>
      </c>
      <c r="AO52" s="91"/>
      <c r="AP52" s="91"/>
      <c r="AQ52" s="95" t="s">
        <v>67</v>
      </c>
      <c r="AR52" s="48"/>
      <c r="AS52" s="96" t="s">
        <v>68</v>
      </c>
      <c r="AT52" s="97" t="s">
        <v>69</v>
      </c>
      <c r="AU52" s="97" t="s">
        <v>70</v>
      </c>
      <c r="AV52" s="97" t="s">
        <v>71</v>
      </c>
      <c r="AW52" s="97" t="s">
        <v>72</v>
      </c>
      <c r="AX52" s="97" t="s">
        <v>73</v>
      </c>
      <c r="AY52" s="97" t="s">
        <v>74</v>
      </c>
      <c r="AZ52" s="97" t="s">
        <v>75</v>
      </c>
      <c r="BA52" s="97" t="s">
        <v>76</v>
      </c>
      <c r="BB52" s="97" t="s">
        <v>77</v>
      </c>
      <c r="BC52" s="97" t="s">
        <v>78</v>
      </c>
      <c r="BD52" s="98" t="s">
        <v>79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80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ROUND(AG55+AG56+AG61+AG66+AG67,2)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44</v>
      </c>
      <c r="AR54" s="108"/>
      <c r="AS54" s="109">
        <f>ROUND(AS55+AS56+AS61+AS66+AS67,2)</f>
        <v>0</v>
      </c>
      <c r="AT54" s="110">
        <f>ROUND(SUM(AV54:AW54),2)</f>
        <v>0</v>
      </c>
      <c r="AU54" s="111">
        <f>ROUND(AU55+AU56+AU61+AU66+AU67,5)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ROUND(AZ55+AZ56+AZ61+AZ66+AZ67,2)</f>
        <v>0</v>
      </c>
      <c r="BA54" s="110">
        <f>ROUND(BA55+BA56+BA61+BA66+BA67,2)</f>
        <v>0</v>
      </c>
      <c r="BB54" s="110">
        <f>ROUND(BB55+BB56+BB61+BB66+BB67,2)</f>
        <v>0</v>
      </c>
      <c r="BC54" s="110">
        <f>ROUND(BC55+BC56+BC61+BC66+BC67,2)</f>
        <v>0</v>
      </c>
      <c r="BD54" s="112">
        <f>ROUND(BD55+BD56+BD61+BD66+BD67,2)</f>
        <v>0</v>
      </c>
      <c r="BE54" s="6"/>
      <c r="BS54" s="113" t="s">
        <v>81</v>
      </c>
      <c r="BT54" s="113" t="s">
        <v>82</v>
      </c>
      <c r="BU54" s="114" t="s">
        <v>83</v>
      </c>
      <c r="BV54" s="113" t="s">
        <v>84</v>
      </c>
      <c r="BW54" s="113" t="s">
        <v>5</v>
      </c>
      <c r="BX54" s="113" t="s">
        <v>85</v>
      </c>
      <c r="CL54" s="113" t="s">
        <v>19</v>
      </c>
    </row>
    <row r="55" s="7" customFormat="1" ht="16.5" customHeight="1">
      <c r="A55" s="115" t="s">
        <v>86</v>
      </c>
      <c r="B55" s="116"/>
      <c r="C55" s="117"/>
      <c r="D55" s="118" t="s">
        <v>87</v>
      </c>
      <c r="E55" s="118"/>
      <c r="F55" s="118"/>
      <c r="G55" s="118"/>
      <c r="H55" s="118"/>
      <c r="I55" s="119"/>
      <c r="J55" s="118" t="s">
        <v>88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'VRN-00 - Vedlejší rozpočt...'!J30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89</v>
      </c>
      <c r="AR55" s="122"/>
      <c r="AS55" s="123">
        <v>0</v>
      </c>
      <c r="AT55" s="124">
        <f>ROUND(SUM(AV55:AW55),2)</f>
        <v>0</v>
      </c>
      <c r="AU55" s="125">
        <f>'VRN-00 - Vedlejší rozpočt...'!P83</f>
        <v>0</v>
      </c>
      <c r="AV55" s="124">
        <f>'VRN-00 - Vedlejší rozpočt...'!J33</f>
        <v>0</v>
      </c>
      <c r="AW55" s="124">
        <f>'VRN-00 - Vedlejší rozpočt...'!J34</f>
        <v>0</v>
      </c>
      <c r="AX55" s="124">
        <f>'VRN-00 - Vedlejší rozpočt...'!J35</f>
        <v>0</v>
      </c>
      <c r="AY55" s="124">
        <f>'VRN-00 - Vedlejší rozpočt...'!J36</f>
        <v>0</v>
      </c>
      <c r="AZ55" s="124">
        <f>'VRN-00 - Vedlejší rozpočt...'!F33</f>
        <v>0</v>
      </c>
      <c r="BA55" s="124">
        <f>'VRN-00 - Vedlejší rozpočt...'!F34</f>
        <v>0</v>
      </c>
      <c r="BB55" s="124">
        <f>'VRN-00 - Vedlejší rozpočt...'!F35</f>
        <v>0</v>
      </c>
      <c r="BC55" s="124">
        <f>'VRN-00 - Vedlejší rozpočt...'!F36</f>
        <v>0</v>
      </c>
      <c r="BD55" s="126">
        <f>'VRN-00 - Vedlejší rozpočt...'!F37</f>
        <v>0</v>
      </c>
      <c r="BE55" s="7"/>
      <c r="BT55" s="127" t="s">
        <v>90</v>
      </c>
      <c r="BV55" s="127" t="s">
        <v>84</v>
      </c>
      <c r="BW55" s="127" t="s">
        <v>91</v>
      </c>
      <c r="BX55" s="127" t="s">
        <v>5</v>
      </c>
      <c r="CL55" s="127" t="s">
        <v>92</v>
      </c>
      <c r="CM55" s="127" t="s">
        <v>21</v>
      </c>
    </row>
    <row r="56" s="7" customFormat="1" ht="16.5" customHeight="1">
      <c r="A56" s="7"/>
      <c r="B56" s="116"/>
      <c r="C56" s="117"/>
      <c r="D56" s="118" t="s">
        <v>93</v>
      </c>
      <c r="E56" s="118"/>
      <c r="F56" s="118"/>
      <c r="G56" s="118"/>
      <c r="H56" s="118"/>
      <c r="I56" s="119"/>
      <c r="J56" s="118" t="s">
        <v>94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8">
        <f>ROUND(SUM(AG57:AG60),2)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95</v>
      </c>
      <c r="AR56" s="122"/>
      <c r="AS56" s="123">
        <f>ROUND(SUM(AS57:AS60),2)</f>
        <v>0</v>
      </c>
      <c r="AT56" s="124">
        <f>ROUND(SUM(AV56:AW56),2)</f>
        <v>0</v>
      </c>
      <c r="AU56" s="125">
        <f>ROUND(SUM(AU57:AU60),5)</f>
        <v>0</v>
      </c>
      <c r="AV56" s="124">
        <f>ROUND(AZ56*L29,2)</f>
        <v>0</v>
      </c>
      <c r="AW56" s="124">
        <f>ROUND(BA56*L30,2)</f>
        <v>0</v>
      </c>
      <c r="AX56" s="124">
        <f>ROUND(BB56*L29,2)</f>
        <v>0</v>
      </c>
      <c r="AY56" s="124">
        <f>ROUND(BC56*L30,2)</f>
        <v>0</v>
      </c>
      <c r="AZ56" s="124">
        <f>ROUND(SUM(AZ57:AZ60),2)</f>
        <v>0</v>
      </c>
      <c r="BA56" s="124">
        <f>ROUND(SUM(BA57:BA60),2)</f>
        <v>0</v>
      </c>
      <c r="BB56" s="124">
        <f>ROUND(SUM(BB57:BB60),2)</f>
        <v>0</v>
      </c>
      <c r="BC56" s="124">
        <f>ROUND(SUM(BC57:BC60),2)</f>
        <v>0</v>
      </c>
      <c r="BD56" s="126">
        <f>ROUND(SUM(BD57:BD60),2)</f>
        <v>0</v>
      </c>
      <c r="BE56" s="7"/>
      <c r="BS56" s="127" t="s">
        <v>81</v>
      </c>
      <c r="BT56" s="127" t="s">
        <v>90</v>
      </c>
      <c r="BU56" s="127" t="s">
        <v>83</v>
      </c>
      <c r="BV56" s="127" t="s">
        <v>84</v>
      </c>
      <c r="BW56" s="127" t="s">
        <v>96</v>
      </c>
      <c r="BX56" s="127" t="s">
        <v>5</v>
      </c>
      <c r="CL56" s="127" t="s">
        <v>19</v>
      </c>
      <c r="CM56" s="127" t="s">
        <v>21</v>
      </c>
    </row>
    <row r="57" s="4" customFormat="1" ht="16.5" customHeight="1">
      <c r="A57" s="115" t="s">
        <v>86</v>
      </c>
      <c r="B57" s="67"/>
      <c r="C57" s="129"/>
      <c r="D57" s="129"/>
      <c r="E57" s="130" t="s">
        <v>97</v>
      </c>
      <c r="F57" s="130"/>
      <c r="G57" s="130"/>
      <c r="H57" s="130"/>
      <c r="I57" s="130"/>
      <c r="J57" s="129"/>
      <c r="K57" s="130" t="s">
        <v>98</v>
      </c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1">
        <f>'SO-01.1 - Nová splašková ...'!J32</f>
        <v>0</v>
      </c>
      <c r="AH57" s="129"/>
      <c r="AI57" s="129"/>
      <c r="AJ57" s="129"/>
      <c r="AK57" s="129"/>
      <c r="AL57" s="129"/>
      <c r="AM57" s="129"/>
      <c r="AN57" s="131">
        <f>SUM(AG57,AT57)</f>
        <v>0</v>
      </c>
      <c r="AO57" s="129"/>
      <c r="AP57" s="129"/>
      <c r="AQ57" s="132" t="s">
        <v>99</v>
      </c>
      <c r="AR57" s="69"/>
      <c r="AS57" s="133">
        <v>0</v>
      </c>
      <c r="AT57" s="134">
        <f>ROUND(SUM(AV57:AW57),2)</f>
        <v>0</v>
      </c>
      <c r="AU57" s="135">
        <f>'SO-01.1 - Nová splašková ...'!P94</f>
        <v>0</v>
      </c>
      <c r="AV57" s="134">
        <f>'SO-01.1 - Nová splašková ...'!J35</f>
        <v>0</v>
      </c>
      <c r="AW57" s="134">
        <f>'SO-01.1 - Nová splašková ...'!J36</f>
        <v>0</v>
      </c>
      <c r="AX57" s="134">
        <f>'SO-01.1 - Nová splašková ...'!J37</f>
        <v>0</v>
      </c>
      <c r="AY57" s="134">
        <f>'SO-01.1 - Nová splašková ...'!J38</f>
        <v>0</v>
      </c>
      <c r="AZ57" s="134">
        <f>'SO-01.1 - Nová splašková ...'!F35</f>
        <v>0</v>
      </c>
      <c r="BA57" s="134">
        <f>'SO-01.1 - Nová splašková ...'!F36</f>
        <v>0</v>
      </c>
      <c r="BB57" s="134">
        <f>'SO-01.1 - Nová splašková ...'!F37</f>
        <v>0</v>
      </c>
      <c r="BC57" s="134">
        <f>'SO-01.1 - Nová splašková ...'!F38</f>
        <v>0</v>
      </c>
      <c r="BD57" s="136">
        <f>'SO-01.1 - Nová splašková ...'!F39</f>
        <v>0</v>
      </c>
      <c r="BE57" s="4"/>
      <c r="BT57" s="137" t="s">
        <v>21</v>
      </c>
      <c r="BV57" s="137" t="s">
        <v>84</v>
      </c>
      <c r="BW57" s="137" t="s">
        <v>100</v>
      </c>
      <c r="BX57" s="137" t="s">
        <v>96</v>
      </c>
      <c r="CL57" s="137" t="s">
        <v>44</v>
      </c>
    </row>
    <row r="58" s="4" customFormat="1" ht="16.5" customHeight="1">
      <c r="A58" s="115" t="s">
        <v>86</v>
      </c>
      <c r="B58" s="67"/>
      <c r="C58" s="129"/>
      <c r="D58" s="129"/>
      <c r="E58" s="130" t="s">
        <v>101</v>
      </c>
      <c r="F58" s="130"/>
      <c r="G58" s="130"/>
      <c r="H58" s="130"/>
      <c r="I58" s="130"/>
      <c r="J58" s="129"/>
      <c r="K58" s="130" t="s">
        <v>102</v>
      </c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1">
        <f>'SO-01.2 - Stávající dešto...'!J32</f>
        <v>0</v>
      </c>
      <c r="AH58" s="129"/>
      <c r="AI58" s="129"/>
      <c r="AJ58" s="129"/>
      <c r="AK58" s="129"/>
      <c r="AL58" s="129"/>
      <c r="AM58" s="129"/>
      <c r="AN58" s="131">
        <f>SUM(AG58,AT58)</f>
        <v>0</v>
      </c>
      <c r="AO58" s="129"/>
      <c r="AP58" s="129"/>
      <c r="AQ58" s="132" t="s">
        <v>99</v>
      </c>
      <c r="AR58" s="69"/>
      <c r="AS58" s="133">
        <v>0</v>
      </c>
      <c r="AT58" s="134">
        <f>ROUND(SUM(AV58:AW58),2)</f>
        <v>0</v>
      </c>
      <c r="AU58" s="135">
        <f>'SO-01.2 - Stávající dešto...'!P94</f>
        <v>0</v>
      </c>
      <c r="AV58" s="134">
        <f>'SO-01.2 - Stávající dešto...'!J35</f>
        <v>0</v>
      </c>
      <c r="AW58" s="134">
        <f>'SO-01.2 - Stávající dešto...'!J36</f>
        <v>0</v>
      </c>
      <c r="AX58" s="134">
        <f>'SO-01.2 - Stávající dešto...'!J37</f>
        <v>0</v>
      </c>
      <c r="AY58" s="134">
        <f>'SO-01.2 - Stávající dešto...'!J38</f>
        <v>0</v>
      </c>
      <c r="AZ58" s="134">
        <f>'SO-01.2 - Stávající dešto...'!F35</f>
        <v>0</v>
      </c>
      <c r="BA58" s="134">
        <f>'SO-01.2 - Stávající dešto...'!F36</f>
        <v>0</v>
      </c>
      <c r="BB58" s="134">
        <f>'SO-01.2 - Stávající dešto...'!F37</f>
        <v>0</v>
      </c>
      <c r="BC58" s="134">
        <f>'SO-01.2 - Stávající dešto...'!F38</f>
        <v>0</v>
      </c>
      <c r="BD58" s="136">
        <f>'SO-01.2 - Stávající dešto...'!F39</f>
        <v>0</v>
      </c>
      <c r="BE58" s="4"/>
      <c r="BT58" s="137" t="s">
        <v>21</v>
      </c>
      <c r="BV58" s="137" t="s">
        <v>84</v>
      </c>
      <c r="BW58" s="137" t="s">
        <v>103</v>
      </c>
      <c r="BX58" s="137" t="s">
        <v>96</v>
      </c>
      <c r="CL58" s="137" t="s">
        <v>44</v>
      </c>
    </row>
    <row r="59" s="4" customFormat="1" ht="16.5" customHeight="1">
      <c r="A59" s="115" t="s">
        <v>86</v>
      </c>
      <c r="B59" s="67"/>
      <c r="C59" s="129"/>
      <c r="D59" s="129"/>
      <c r="E59" s="130" t="s">
        <v>104</v>
      </c>
      <c r="F59" s="130"/>
      <c r="G59" s="130"/>
      <c r="H59" s="130"/>
      <c r="I59" s="130"/>
      <c r="J59" s="129"/>
      <c r="K59" s="130" t="s">
        <v>105</v>
      </c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1">
        <f>'SO-02 - Vodovod'!J32</f>
        <v>0</v>
      </c>
      <c r="AH59" s="129"/>
      <c r="AI59" s="129"/>
      <c r="AJ59" s="129"/>
      <c r="AK59" s="129"/>
      <c r="AL59" s="129"/>
      <c r="AM59" s="129"/>
      <c r="AN59" s="131">
        <f>SUM(AG59,AT59)</f>
        <v>0</v>
      </c>
      <c r="AO59" s="129"/>
      <c r="AP59" s="129"/>
      <c r="AQ59" s="132" t="s">
        <v>99</v>
      </c>
      <c r="AR59" s="69"/>
      <c r="AS59" s="133">
        <v>0</v>
      </c>
      <c r="AT59" s="134">
        <f>ROUND(SUM(AV59:AW59),2)</f>
        <v>0</v>
      </c>
      <c r="AU59" s="135">
        <f>'SO-02 - Vodovod'!P93</f>
        <v>0</v>
      </c>
      <c r="AV59" s="134">
        <f>'SO-02 - Vodovod'!J35</f>
        <v>0</v>
      </c>
      <c r="AW59" s="134">
        <f>'SO-02 - Vodovod'!J36</f>
        <v>0</v>
      </c>
      <c r="AX59" s="134">
        <f>'SO-02 - Vodovod'!J37</f>
        <v>0</v>
      </c>
      <c r="AY59" s="134">
        <f>'SO-02 - Vodovod'!J38</f>
        <v>0</v>
      </c>
      <c r="AZ59" s="134">
        <f>'SO-02 - Vodovod'!F35</f>
        <v>0</v>
      </c>
      <c r="BA59" s="134">
        <f>'SO-02 - Vodovod'!F36</f>
        <v>0</v>
      </c>
      <c r="BB59" s="134">
        <f>'SO-02 - Vodovod'!F37</f>
        <v>0</v>
      </c>
      <c r="BC59" s="134">
        <f>'SO-02 - Vodovod'!F38</f>
        <v>0</v>
      </c>
      <c r="BD59" s="136">
        <f>'SO-02 - Vodovod'!F39</f>
        <v>0</v>
      </c>
      <c r="BE59" s="4"/>
      <c r="BT59" s="137" t="s">
        <v>21</v>
      </c>
      <c r="BV59" s="137" t="s">
        <v>84</v>
      </c>
      <c r="BW59" s="137" t="s">
        <v>106</v>
      </c>
      <c r="BX59" s="137" t="s">
        <v>96</v>
      </c>
      <c r="CL59" s="137" t="s">
        <v>44</v>
      </c>
    </row>
    <row r="60" s="4" customFormat="1" ht="16.5" customHeight="1">
      <c r="A60" s="115" t="s">
        <v>86</v>
      </c>
      <c r="B60" s="67"/>
      <c r="C60" s="129"/>
      <c r="D60" s="129"/>
      <c r="E60" s="130" t="s">
        <v>107</v>
      </c>
      <c r="F60" s="130"/>
      <c r="G60" s="130"/>
      <c r="H60" s="130"/>
      <c r="I60" s="130"/>
      <c r="J60" s="129"/>
      <c r="K60" s="130" t="s">
        <v>108</v>
      </c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1">
        <f>'SO-06 - Obnova povrchu si...'!J32</f>
        <v>0</v>
      </c>
      <c r="AH60" s="129"/>
      <c r="AI60" s="129"/>
      <c r="AJ60" s="129"/>
      <c r="AK60" s="129"/>
      <c r="AL60" s="129"/>
      <c r="AM60" s="129"/>
      <c r="AN60" s="131">
        <f>SUM(AG60,AT60)</f>
        <v>0</v>
      </c>
      <c r="AO60" s="129"/>
      <c r="AP60" s="129"/>
      <c r="AQ60" s="132" t="s">
        <v>99</v>
      </c>
      <c r="AR60" s="69"/>
      <c r="AS60" s="133">
        <v>0</v>
      </c>
      <c r="AT60" s="134">
        <f>ROUND(SUM(AV60:AW60),2)</f>
        <v>0</v>
      </c>
      <c r="AU60" s="135">
        <f>'SO-06 - Obnova povrchu si...'!P91</f>
        <v>0</v>
      </c>
      <c r="AV60" s="134">
        <f>'SO-06 - Obnova povrchu si...'!J35</f>
        <v>0</v>
      </c>
      <c r="AW60" s="134">
        <f>'SO-06 - Obnova povrchu si...'!J36</f>
        <v>0</v>
      </c>
      <c r="AX60" s="134">
        <f>'SO-06 - Obnova povrchu si...'!J37</f>
        <v>0</v>
      </c>
      <c r="AY60" s="134">
        <f>'SO-06 - Obnova povrchu si...'!J38</f>
        <v>0</v>
      </c>
      <c r="AZ60" s="134">
        <f>'SO-06 - Obnova povrchu si...'!F35</f>
        <v>0</v>
      </c>
      <c r="BA60" s="134">
        <f>'SO-06 - Obnova povrchu si...'!F36</f>
        <v>0</v>
      </c>
      <c r="BB60" s="134">
        <f>'SO-06 - Obnova povrchu si...'!F37</f>
        <v>0</v>
      </c>
      <c r="BC60" s="134">
        <f>'SO-06 - Obnova povrchu si...'!F38</f>
        <v>0</v>
      </c>
      <c r="BD60" s="136">
        <f>'SO-06 - Obnova povrchu si...'!F39</f>
        <v>0</v>
      </c>
      <c r="BE60" s="4"/>
      <c r="BT60" s="137" t="s">
        <v>21</v>
      </c>
      <c r="BV60" s="137" t="s">
        <v>84</v>
      </c>
      <c r="BW60" s="137" t="s">
        <v>109</v>
      </c>
      <c r="BX60" s="137" t="s">
        <v>96</v>
      </c>
      <c r="CL60" s="137" t="s">
        <v>110</v>
      </c>
    </row>
    <row r="61" s="7" customFormat="1" ht="16.5" customHeight="1">
      <c r="A61" s="7"/>
      <c r="B61" s="116"/>
      <c r="C61" s="117"/>
      <c r="D61" s="118" t="s">
        <v>111</v>
      </c>
      <c r="E61" s="118"/>
      <c r="F61" s="118"/>
      <c r="G61" s="118"/>
      <c r="H61" s="118"/>
      <c r="I61" s="119"/>
      <c r="J61" s="118" t="s">
        <v>94</v>
      </c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28">
        <f>ROUND(SUM(AG62:AG65),2)</f>
        <v>0</v>
      </c>
      <c r="AH61" s="119"/>
      <c r="AI61" s="119"/>
      <c r="AJ61" s="119"/>
      <c r="AK61" s="119"/>
      <c r="AL61" s="119"/>
      <c r="AM61" s="119"/>
      <c r="AN61" s="120">
        <f>SUM(AG61,AT61)</f>
        <v>0</v>
      </c>
      <c r="AO61" s="119"/>
      <c r="AP61" s="119"/>
      <c r="AQ61" s="121" t="s">
        <v>95</v>
      </c>
      <c r="AR61" s="122"/>
      <c r="AS61" s="123">
        <f>ROUND(SUM(AS62:AS65),2)</f>
        <v>0</v>
      </c>
      <c r="AT61" s="124">
        <f>ROUND(SUM(AV61:AW61),2)</f>
        <v>0</v>
      </c>
      <c r="AU61" s="125">
        <f>ROUND(SUM(AU62:AU65),5)</f>
        <v>0</v>
      </c>
      <c r="AV61" s="124">
        <f>ROUND(AZ61*L29,2)</f>
        <v>0</v>
      </c>
      <c r="AW61" s="124">
        <f>ROUND(BA61*L30,2)</f>
        <v>0</v>
      </c>
      <c r="AX61" s="124">
        <f>ROUND(BB61*L29,2)</f>
        <v>0</v>
      </c>
      <c r="AY61" s="124">
        <f>ROUND(BC61*L30,2)</f>
        <v>0</v>
      </c>
      <c r="AZ61" s="124">
        <f>ROUND(SUM(AZ62:AZ65),2)</f>
        <v>0</v>
      </c>
      <c r="BA61" s="124">
        <f>ROUND(SUM(BA62:BA65),2)</f>
        <v>0</v>
      </c>
      <c r="BB61" s="124">
        <f>ROUND(SUM(BB62:BB65),2)</f>
        <v>0</v>
      </c>
      <c r="BC61" s="124">
        <f>ROUND(SUM(BC62:BC65),2)</f>
        <v>0</v>
      </c>
      <c r="BD61" s="126">
        <f>ROUND(SUM(BD62:BD65),2)</f>
        <v>0</v>
      </c>
      <c r="BE61" s="7"/>
      <c r="BS61" s="127" t="s">
        <v>81</v>
      </c>
      <c r="BT61" s="127" t="s">
        <v>90</v>
      </c>
      <c r="BU61" s="127" t="s">
        <v>83</v>
      </c>
      <c r="BV61" s="127" t="s">
        <v>84</v>
      </c>
      <c r="BW61" s="127" t="s">
        <v>112</v>
      </c>
      <c r="BX61" s="127" t="s">
        <v>5</v>
      </c>
      <c r="CL61" s="127" t="s">
        <v>92</v>
      </c>
      <c r="CM61" s="127" t="s">
        <v>21</v>
      </c>
    </row>
    <row r="62" s="4" customFormat="1" ht="16.5" customHeight="1">
      <c r="A62" s="115" t="s">
        <v>86</v>
      </c>
      <c r="B62" s="67"/>
      <c r="C62" s="129"/>
      <c r="D62" s="129"/>
      <c r="E62" s="130" t="s">
        <v>97</v>
      </c>
      <c r="F62" s="130"/>
      <c r="G62" s="130"/>
      <c r="H62" s="130"/>
      <c r="I62" s="130"/>
      <c r="J62" s="129"/>
      <c r="K62" s="130" t="s">
        <v>98</v>
      </c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1">
        <f>'SO-01.1 - Nová splašková ..._01'!J32</f>
        <v>0</v>
      </c>
      <c r="AH62" s="129"/>
      <c r="AI62" s="129"/>
      <c r="AJ62" s="129"/>
      <c r="AK62" s="129"/>
      <c r="AL62" s="129"/>
      <c r="AM62" s="129"/>
      <c r="AN62" s="131">
        <f>SUM(AG62,AT62)</f>
        <v>0</v>
      </c>
      <c r="AO62" s="129"/>
      <c r="AP62" s="129"/>
      <c r="AQ62" s="132" t="s">
        <v>99</v>
      </c>
      <c r="AR62" s="69"/>
      <c r="AS62" s="133">
        <v>0</v>
      </c>
      <c r="AT62" s="134">
        <f>ROUND(SUM(AV62:AW62),2)</f>
        <v>0</v>
      </c>
      <c r="AU62" s="135">
        <f>'SO-01.1 - Nová splašková ..._01'!P98</f>
        <v>0</v>
      </c>
      <c r="AV62" s="134">
        <f>'SO-01.1 - Nová splašková ..._01'!J35</f>
        <v>0</v>
      </c>
      <c r="AW62" s="134">
        <f>'SO-01.1 - Nová splašková ..._01'!J36</f>
        <v>0</v>
      </c>
      <c r="AX62" s="134">
        <f>'SO-01.1 - Nová splašková ..._01'!J37</f>
        <v>0</v>
      </c>
      <c r="AY62" s="134">
        <f>'SO-01.1 - Nová splašková ..._01'!J38</f>
        <v>0</v>
      </c>
      <c r="AZ62" s="134">
        <f>'SO-01.1 - Nová splašková ..._01'!F35</f>
        <v>0</v>
      </c>
      <c r="BA62" s="134">
        <f>'SO-01.1 - Nová splašková ..._01'!F36</f>
        <v>0</v>
      </c>
      <c r="BB62" s="134">
        <f>'SO-01.1 - Nová splašková ..._01'!F37</f>
        <v>0</v>
      </c>
      <c r="BC62" s="134">
        <f>'SO-01.1 - Nová splašková ..._01'!F38</f>
        <v>0</v>
      </c>
      <c r="BD62" s="136">
        <f>'SO-01.1 - Nová splašková ..._01'!F39</f>
        <v>0</v>
      </c>
      <c r="BE62" s="4"/>
      <c r="BT62" s="137" t="s">
        <v>21</v>
      </c>
      <c r="BV62" s="137" t="s">
        <v>84</v>
      </c>
      <c r="BW62" s="137" t="s">
        <v>113</v>
      </c>
      <c r="BX62" s="137" t="s">
        <v>112</v>
      </c>
      <c r="CL62" s="137" t="s">
        <v>92</v>
      </c>
    </row>
    <row r="63" s="4" customFormat="1" ht="16.5" customHeight="1">
      <c r="A63" s="115" t="s">
        <v>86</v>
      </c>
      <c r="B63" s="67"/>
      <c r="C63" s="129"/>
      <c r="D63" s="129"/>
      <c r="E63" s="130" t="s">
        <v>101</v>
      </c>
      <c r="F63" s="130"/>
      <c r="G63" s="130"/>
      <c r="H63" s="130"/>
      <c r="I63" s="130"/>
      <c r="J63" s="129"/>
      <c r="K63" s="130" t="s">
        <v>114</v>
      </c>
      <c r="L63" s="130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1">
        <f>'SO-01.2 - Stávající dešťo...'!J32</f>
        <v>0</v>
      </c>
      <c r="AH63" s="129"/>
      <c r="AI63" s="129"/>
      <c r="AJ63" s="129"/>
      <c r="AK63" s="129"/>
      <c r="AL63" s="129"/>
      <c r="AM63" s="129"/>
      <c r="AN63" s="131">
        <f>SUM(AG63,AT63)</f>
        <v>0</v>
      </c>
      <c r="AO63" s="129"/>
      <c r="AP63" s="129"/>
      <c r="AQ63" s="132" t="s">
        <v>99</v>
      </c>
      <c r="AR63" s="69"/>
      <c r="AS63" s="133">
        <v>0</v>
      </c>
      <c r="AT63" s="134">
        <f>ROUND(SUM(AV63:AW63),2)</f>
        <v>0</v>
      </c>
      <c r="AU63" s="135">
        <f>'SO-01.2 - Stávající dešťo...'!P91</f>
        <v>0</v>
      </c>
      <c r="AV63" s="134">
        <f>'SO-01.2 - Stávající dešťo...'!J35</f>
        <v>0</v>
      </c>
      <c r="AW63" s="134">
        <f>'SO-01.2 - Stávající dešťo...'!J36</f>
        <v>0</v>
      </c>
      <c r="AX63" s="134">
        <f>'SO-01.2 - Stávající dešťo...'!J37</f>
        <v>0</v>
      </c>
      <c r="AY63" s="134">
        <f>'SO-01.2 - Stávající dešťo...'!J38</f>
        <v>0</v>
      </c>
      <c r="AZ63" s="134">
        <f>'SO-01.2 - Stávající dešťo...'!F35</f>
        <v>0</v>
      </c>
      <c r="BA63" s="134">
        <f>'SO-01.2 - Stávající dešťo...'!F36</f>
        <v>0</v>
      </c>
      <c r="BB63" s="134">
        <f>'SO-01.2 - Stávající dešťo...'!F37</f>
        <v>0</v>
      </c>
      <c r="BC63" s="134">
        <f>'SO-01.2 - Stávající dešťo...'!F38</f>
        <v>0</v>
      </c>
      <c r="BD63" s="136">
        <f>'SO-01.2 - Stávající dešťo...'!F39</f>
        <v>0</v>
      </c>
      <c r="BE63" s="4"/>
      <c r="BT63" s="137" t="s">
        <v>21</v>
      </c>
      <c r="BV63" s="137" t="s">
        <v>84</v>
      </c>
      <c r="BW63" s="137" t="s">
        <v>115</v>
      </c>
      <c r="BX63" s="137" t="s">
        <v>112</v>
      </c>
      <c r="CL63" s="137" t="s">
        <v>116</v>
      </c>
    </row>
    <row r="64" s="4" customFormat="1" ht="16.5" customHeight="1">
      <c r="A64" s="115" t="s">
        <v>86</v>
      </c>
      <c r="B64" s="67"/>
      <c r="C64" s="129"/>
      <c r="D64" s="129"/>
      <c r="E64" s="130" t="s">
        <v>104</v>
      </c>
      <c r="F64" s="130"/>
      <c r="G64" s="130"/>
      <c r="H64" s="130"/>
      <c r="I64" s="130"/>
      <c r="J64" s="129"/>
      <c r="K64" s="130" t="s">
        <v>105</v>
      </c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1">
        <f>'SO-02 - Vodovod_01'!J32</f>
        <v>0</v>
      </c>
      <c r="AH64" s="129"/>
      <c r="AI64" s="129"/>
      <c r="AJ64" s="129"/>
      <c r="AK64" s="129"/>
      <c r="AL64" s="129"/>
      <c r="AM64" s="129"/>
      <c r="AN64" s="131">
        <f>SUM(AG64,AT64)</f>
        <v>0</v>
      </c>
      <c r="AO64" s="129"/>
      <c r="AP64" s="129"/>
      <c r="AQ64" s="132" t="s">
        <v>99</v>
      </c>
      <c r="AR64" s="69"/>
      <c r="AS64" s="133">
        <v>0</v>
      </c>
      <c r="AT64" s="134">
        <f>ROUND(SUM(AV64:AW64),2)</f>
        <v>0</v>
      </c>
      <c r="AU64" s="135">
        <f>'SO-02 - Vodovod_01'!P96</f>
        <v>0</v>
      </c>
      <c r="AV64" s="134">
        <f>'SO-02 - Vodovod_01'!J35</f>
        <v>0</v>
      </c>
      <c r="AW64" s="134">
        <f>'SO-02 - Vodovod_01'!J36</f>
        <v>0</v>
      </c>
      <c r="AX64" s="134">
        <f>'SO-02 - Vodovod_01'!J37</f>
        <v>0</v>
      </c>
      <c r="AY64" s="134">
        <f>'SO-02 - Vodovod_01'!J38</f>
        <v>0</v>
      </c>
      <c r="AZ64" s="134">
        <f>'SO-02 - Vodovod_01'!F35</f>
        <v>0</v>
      </c>
      <c r="BA64" s="134">
        <f>'SO-02 - Vodovod_01'!F36</f>
        <v>0</v>
      </c>
      <c r="BB64" s="134">
        <f>'SO-02 - Vodovod_01'!F37</f>
        <v>0</v>
      </c>
      <c r="BC64" s="134">
        <f>'SO-02 - Vodovod_01'!F38</f>
        <v>0</v>
      </c>
      <c r="BD64" s="136">
        <f>'SO-02 - Vodovod_01'!F39</f>
        <v>0</v>
      </c>
      <c r="BE64" s="4"/>
      <c r="BT64" s="137" t="s">
        <v>21</v>
      </c>
      <c r="BV64" s="137" t="s">
        <v>84</v>
      </c>
      <c r="BW64" s="137" t="s">
        <v>117</v>
      </c>
      <c r="BX64" s="137" t="s">
        <v>112</v>
      </c>
      <c r="CL64" s="137" t="s">
        <v>118</v>
      </c>
    </row>
    <row r="65" s="4" customFormat="1" ht="16.5" customHeight="1">
      <c r="A65" s="115" t="s">
        <v>86</v>
      </c>
      <c r="B65" s="67"/>
      <c r="C65" s="129"/>
      <c r="D65" s="129"/>
      <c r="E65" s="130" t="s">
        <v>107</v>
      </c>
      <c r="F65" s="130"/>
      <c r="G65" s="130"/>
      <c r="H65" s="130"/>
      <c r="I65" s="130"/>
      <c r="J65" s="129"/>
      <c r="K65" s="130" t="s">
        <v>108</v>
      </c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1">
        <f>'SO-06 - Obnova povrchu si..._01'!J32</f>
        <v>0</v>
      </c>
      <c r="AH65" s="129"/>
      <c r="AI65" s="129"/>
      <c r="AJ65" s="129"/>
      <c r="AK65" s="129"/>
      <c r="AL65" s="129"/>
      <c r="AM65" s="129"/>
      <c r="AN65" s="131">
        <f>SUM(AG65,AT65)</f>
        <v>0</v>
      </c>
      <c r="AO65" s="129"/>
      <c r="AP65" s="129"/>
      <c r="AQ65" s="132" t="s">
        <v>99</v>
      </c>
      <c r="AR65" s="69"/>
      <c r="AS65" s="133">
        <v>0</v>
      </c>
      <c r="AT65" s="134">
        <f>ROUND(SUM(AV65:AW65),2)</f>
        <v>0</v>
      </c>
      <c r="AU65" s="135">
        <f>'SO-06 - Obnova povrchu si..._01'!P91</f>
        <v>0</v>
      </c>
      <c r="AV65" s="134">
        <f>'SO-06 - Obnova povrchu si..._01'!J35</f>
        <v>0</v>
      </c>
      <c r="AW65" s="134">
        <f>'SO-06 - Obnova povrchu si..._01'!J36</f>
        <v>0</v>
      </c>
      <c r="AX65" s="134">
        <f>'SO-06 - Obnova povrchu si..._01'!J37</f>
        <v>0</v>
      </c>
      <c r="AY65" s="134">
        <f>'SO-06 - Obnova povrchu si..._01'!J38</f>
        <v>0</v>
      </c>
      <c r="AZ65" s="134">
        <f>'SO-06 - Obnova povrchu si..._01'!F35</f>
        <v>0</v>
      </c>
      <c r="BA65" s="134">
        <f>'SO-06 - Obnova povrchu si..._01'!F36</f>
        <v>0</v>
      </c>
      <c r="BB65" s="134">
        <f>'SO-06 - Obnova povrchu si..._01'!F37</f>
        <v>0</v>
      </c>
      <c r="BC65" s="134">
        <f>'SO-06 - Obnova povrchu si..._01'!F38</f>
        <v>0</v>
      </c>
      <c r="BD65" s="136">
        <f>'SO-06 - Obnova povrchu si..._01'!F39</f>
        <v>0</v>
      </c>
      <c r="BE65" s="4"/>
      <c r="BT65" s="137" t="s">
        <v>21</v>
      </c>
      <c r="BV65" s="137" t="s">
        <v>84</v>
      </c>
      <c r="BW65" s="137" t="s">
        <v>119</v>
      </c>
      <c r="BX65" s="137" t="s">
        <v>112</v>
      </c>
      <c r="CL65" s="137" t="s">
        <v>110</v>
      </c>
    </row>
    <row r="66" s="7" customFormat="1" ht="24.75" customHeight="1">
      <c r="A66" s="115" t="s">
        <v>86</v>
      </c>
      <c r="B66" s="116"/>
      <c r="C66" s="117"/>
      <c r="D66" s="118" t="s">
        <v>120</v>
      </c>
      <c r="E66" s="118"/>
      <c r="F66" s="118"/>
      <c r="G66" s="118"/>
      <c r="H66" s="118"/>
      <c r="I66" s="119"/>
      <c r="J66" s="118" t="s">
        <v>121</v>
      </c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20">
        <f>'SO-01.2.1 - Nové uliční v...'!J30</f>
        <v>0</v>
      </c>
      <c r="AH66" s="119"/>
      <c r="AI66" s="119"/>
      <c r="AJ66" s="119"/>
      <c r="AK66" s="119"/>
      <c r="AL66" s="119"/>
      <c r="AM66" s="119"/>
      <c r="AN66" s="120">
        <f>SUM(AG66,AT66)</f>
        <v>0</v>
      </c>
      <c r="AO66" s="119"/>
      <c r="AP66" s="119"/>
      <c r="AQ66" s="121" t="s">
        <v>95</v>
      </c>
      <c r="AR66" s="122"/>
      <c r="AS66" s="123">
        <v>0</v>
      </c>
      <c r="AT66" s="124">
        <f>ROUND(SUM(AV66:AW66),2)</f>
        <v>0</v>
      </c>
      <c r="AU66" s="125">
        <f>'SO-01.2.1 - Nové uliční v...'!P88</f>
        <v>0</v>
      </c>
      <c r="AV66" s="124">
        <f>'SO-01.2.1 - Nové uliční v...'!J33</f>
        <v>0</v>
      </c>
      <c r="AW66" s="124">
        <f>'SO-01.2.1 - Nové uliční v...'!J34</f>
        <v>0</v>
      </c>
      <c r="AX66" s="124">
        <f>'SO-01.2.1 - Nové uliční v...'!J35</f>
        <v>0</v>
      </c>
      <c r="AY66" s="124">
        <f>'SO-01.2.1 - Nové uliční v...'!J36</f>
        <v>0</v>
      </c>
      <c r="AZ66" s="124">
        <f>'SO-01.2.1 - Nové uliční v...'!F33</f>
        <v>0</v>
      </c>
      <c r="BA66" s="124">
        <f>'SO-01.2.1 - Nové uliční v...'!F34</f>
        <v>0</v>
      </c>
      <c r="BB66" s="124">
        <f>'SO-01.2.1 - Nové uliční v...'!F35</f>
        <v>0</v>
      </c>
      <c r="BC66" s="124">
        <f>'SO-01.2.1 - Nové uliční v...'!F36</f>
        <v>0</v>
      </c>
      <c r="BD66" s="126">
        <f>'SO-01.2.1 - Nové uliční v...'!F37</f>
        <v>0</v>
      </c>
      <c r="BE66" s="7"/>
      <c r="BT66" s="127" t="s">
        <v>90</v>
      </c>
      <c r="BV66" s="127" t="s">
        <v>84</v>
      </c>
      <c r="BW66" s="127" t="s">
        <v>122</v>
      </c>
      <c r="BX66" s="127" t="s">
        <v>5</v>
      </c>
      <c r="CL66" s="127" t="s">
        <v>116</v>
      </c>
      <c r="CM66" s="127" t="s">
        <v>21</v>
      </c>
    </row>
    <row r="67" s="7" customFormat="1" ht="24.75" customHeight="1">
      <c r="A67" s="115" t="s">
        <v>86</v>
      </c>
      <c r="B67" s="116"/>
      <c r="C67" s="117"/>
      <c r="D67" s="118" t="s">
        <v>123</v>
      </c>
      <c r="E67" s="118"/>
      <c r="F67" s="118"/>
      <c r="G67" s="118"/>
      <c r="H67" s="118"/>
      <c r="I67" s="119"/>
      <c r="J67" s="118" t="s">
        <v>124</v>
      </c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20">
        <f>'SO-01.1.2 - Kanalizační p...'!J30</f>
        <v>0</v>
      </c>
      <c r="AH67" s="119"/>
      <c r="AI67" s="119"/>
      <c r="AJ67" s="119"/>
      <c r="AK67" s="119"/>
      <c r="AL67" s="119"/>
      <c r="AM67" s="119"/>
      <c r="AN67" s="120">
        <f>SUM(AG67,AT67)</f>
        <v>0</v>
      </c>
      <c r="AO67" s="119"/>
      <c r="AP67" s="119"/>
      <c r="AQ67" s="121" t="s">
        <v>95</v>
      </c>
      <c r="AR67" s="122"/>
      <c r="AS67" s="138">
        <v>0</v>
      </c>
      <c r="AT67" s="139">
        <f>ROUND(SUM(AV67:AW67),2)</f>
        <v>0</v>
      </c>
      <c r="AU67" s="140">
        <f>'SO-01.1.2 - Kanalizační p...'!P88</f>
        <v>0</v>
      </c>
      <c r="AV67" s="139">
        <f>'SO-01.1.2 - Kanalizační p...'!J33</f>
        <v>0</v>
      </c>
      <c r="AW67" s="139">
        <f>'SO-01.1.2 - Kanalizační p...'!J34</f>
        <v>0</v>
      </c>
      <c r="AX67" s="139">
        <f>'SO-01.1.2 - Kanalizační p...'!J35</f>
        <v>0</v>
      </c>
      <c r="AY67" s="139">
        <f>'SO-01.1.2 - Kanalizační p...'!J36</f>
        <v>0</v>
      </c>
      <c r="AZ67" s="139">
        <f>'SO-01.1.2 - Kanalizační p...'!F33</f>
        <v>0</v>
      </c>
      <c r="BA67" s="139">
        <f>'SO-01.1.2 - Kanalizační p...'!F34</f>
        <v>0</v>
      </c>
      <c r="BB67" s="139">
        <f>'SO-01.1.2 - Kanalizační p...'!F35</f>
        <v>0</v>
      </c>
      <c r="BC67" s="139">
        <f>'SO-01.1.2 - Kanalizační p...'!F36</f>
        <v>0</v>
      </c>
      <c r="BD67" s="141">
        <f>'SO-01.1.2 - Kanalizační p...'!F37</f>
        <v>0</v>
      </c>
      <c r="BE67" s="7"/>
      <c r="BT67" s="127" t="s">
        <v>90</v>
      </c>
      <c r="BV67" s="127" t="s">
        <v>84</v>
      </c>
      <c r="BW67" s="127" t="s">
        <v>125</v>
      </c>
      <c r="BX67" s="127" t="s">
        <v>5</v>
      </c>
      <c r="CL67" s="127" t="s">
        <v>92</v>
      </c>
      <c r="CM67" s="127" t="s">
        <v>21</v>
      </c>
    </row>
    <row r="68" s="2" customFormat="1" ht="30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8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</row>
    <row r="69" s="2" customFormat="1" ht="6.96" customHeight="1">
      <c r="A69" s="42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48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</row>
  </sheetData>
  <sheetProtection sheet="1" formatColumns="0" formatRows="0" objects="1" scenarios="1" spinCount="100000" saltValue="3ApHXxjI5IZ+KG0v9oSPGECD6ti3lkcOsWbgyW281HIinOa6Fp5wEDKby9cFlhdcE8jwGbErLH/GvE3nJ670cw==" hashValue="eOjibHTQrh1DDAUMKzm4hfM3+F0QF1hbzp74sJnVbkxfvwUPJkBhcTNcz82iPsM52EG8DrDhVeo6DEBqIwIVeg==" algorithmName="SHA-512" password="88F3"/>
  <mergeCells count="90">
    <mergeCell ref="C52:G52"/>
    <mergeCell ref="D56:H56"/>
    <mergeCell ref="D55:H55"/>
    <mergeCell ref="D61:H61"/>
    <mergeCell ref="E64:I64"/>
    <mergeCell ref="E58:I58"/>
    <mergeCell ref="E59:I59"/>
    <mergeCell ref="E57:I57"/>
    <mergeCell ref="E60:I60"/>
    <mergeCell ref="E62:I62"/>
    <mergeCell ref="E63:I63"/>
    <mergeCell ref="I52:AF52"/>
    <mergeCell ref="J61:AF61"/>
    <mergeCell ref="J55:AF55"/>
    <mergeCell ref="J56:AF56"/>
    <mergeCell ref="K60:AF60"/>
    <mergeCell ref="K59:AF59"/>
    <mergeCell ref="K62:AF62"/>
    <mergeCell ref="K64:AF64"/>
    <mergeCell ref="K58:AF58"/>
    <mergeCell ref="K63:AF63"/>
    <mergeCell ref="K57:AF57"/>
    <mergeCell ref="L45:AO45"/>
    <mergeCell ref="E65:I65"/>
    <mergeCell ref="K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7:AM57"/>
    <mergeCell ref="AG64:AM64"/>
    <mergeCell ref="AG63:AM63"/>
    <mergeCell ref="AG62:AM62"/>
    <mergeCell ref="AG52:AM52"/>
    <mergeCell ref="AG60:AM60"/>
    <mergeCell ref="AG61:AM61"/>
    <mergeCell ref="AG58:AM58"/>
    <mergeCell ref="AG59:AM59"/>
    <mergeCell ref="AG56:AM56"/>
    <mergeCell ref="AG55:AM55"/>
    <mergeCell ref="AM47:AN47"/>
    <mergeCell ref="AM49:AP49"/>
    <mergeCell ref="AM50:AP50"/>
    <mergeCell ref="AN52:AP52"/>
    <mergeCell ref="AN62:AP62"/>
    <mergeCell ref="AN57:AP57"/>
    <mergeCell ref="AN58:AP58"/>
    <mergeCell ref="AN61:AP61"/>
    <mergeCell ref="AN60:AP60"/>
    <mergeCell ref="AN63:AP63"/>
    <mergeCell ref="AN59:AP59"/>
    <mergeCell ref="AN64:AP64"/>
    <mergeCell ref="AN56:AP56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VRN-00 - Vedlejší rozpočt...'!C2" display="/"/>
    <hyperlink ref="A57" location="'SO-01.1 - Nová splašková ...'!C2" display="/"/>
    <hyperlink ref="A58" location="'SO-01.2 - Stávající dešto...'!C2" display="/"/>
    <hyperlink ref="A59" location="'SO-02 - Vodovod'!C2" display="/"/>
    <hyperlink ref="A60" location="'SO-06 - Obnova povrchu si...'!C2" display="/"/>
    <hyperlink ref="A62" location="'SO-01.1 - Nová splašková ..._01'!C2" display="/"/>
    <hyperlink ref="A63" location="'SO-01.2 - Stávající dešťo...'!C2" display="/"/>
    <hyperlink ref="A64" location="'SO-02 - Vodovod_01'!C2" display="/"/>
    <hyperlink ref="A65" location="'SO-06 - Obnova povrchu si..._01'!C2" display="/"/>
    <hyperlink ref="A66" location="'SO-01.2.1 - Nové uliční v...'!C2" display="/"/>
    <hyperlink ref="A67" location="'SO-01.1.2 - Kanalizační 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  <c r="AZ2" s="248" t="s">
        <v>1375</v>
      </c>
      <c r="BA2" s="248" t="s">
        <v>1376</v>
      </c>
      <c r="BB2" s="248" t="s">
        <v>219</v>
      </c>
      <c r="BC2" s="248" t="s">
        <v>220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1377</v>
      </c>
      <c r="BA3" s="248" t="s">
        <v>1378</v>
      </c>
      <c r="BB3" s="248" t="s">
        <v>283</v>
      </c>
      <c r="BC3" s="248" t="s">
        <v>7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2"/>
      <c r="B9" s="48"/>
      <c r="C9" s="42"/>
      <c r="D9" s="42"/>
      <c r="E9" s="147" t="s">
        <v>1430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233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1379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110</v>
      </c>
      <c r="G13" s="42"/>
      <c r="H13" s="42"/>
      <c r="I13" s="146" t="s">
        <v>20</v>
      </c>
      <c r="J13" s="137" t="s">
        <v>21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16. 2. 2021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21.84" customHeight="1">
      <c r="A15" s="42"/>
      <c r="B15" s="48"/>
      <c r="C15" s="42"/>
      <c r="D15" s="276" t="s">
        <v>26</v>
      </c>
      <c r="E15" s="42"/>
      <c r="F15" s="277" t="s">
        <v>27</v>
      </c>
      <c r="G15" s="42"/>
      <c r="H15" s="42"/>
      <c r="I15" s="276" t="s">
        <v>28</v>
      </c>
      <c r="J15" s="277" t="s">
        <v>29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35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">
        <v>39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40</v>
      </c>
      <c r="F23" s="42"/>
      <c r="G23" s="42"/>
      <c r="H23" s="42"/>
      <c r="I23" s="146" t="s">
        <v>34</v>
      </c>
      <c r="J23" s="137" t="s">
        <v>41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43</v>
      </c>
      <c r="E25" s="42"/>
      <c r="F25" s="42"/>
      <c r="G25" s="42"/>
      <c r="H25" s="42"/>
      <c r="I25" s="146" t="s">
        <v>31</v>
      </c>
      <c r="J25" s="137" t="s">
        <v>44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45</v>
      </c>
      <c r="F26" s="42"/>
      <c r="G26" s="42"/>
      <c r="H26" s="42"/>
      <c r="I26" s="146" t="s">
        <v>34</v>
      </c>
      <c r="J26" s="137" t="s">
        <v>44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46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44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48</v>
      </c>
      <c r="E32" s="42"/>
      <c r="F32" s="42"/>
      <c r="G32" s="42"/>
      <c r="H32" s="42"/>
      <c r="I32" s="42"/>
      <c r="J32" s="157">
        <f>ROUND(J91,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50</v>
      </c>
      <c r="G34" s="42"/>
      <c r="H34" s="42"/>
      <c r="I34" s="158" t="s">
        <v>49</v>
      </c>
      <c r="J34" s="158" t="s">
        <v>51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52</v>
      </c>
      <c r="E35" s="146" t="s">
        <v>53</v>
      </c>
      <c r="F35" s="160">
        <f>ROUND((SUM(BE91:BE141)),  2)</f>
        <v>0</v>
      </c>
      <c r="G35" s="42"/>
      <c r="H35" s="42"/>
      <c r="I35" s="161">
        <v>0.20999999999999999</v>
      </c>
      <c r="J35" s="160">
        <f>ROUND(((SUM(BE91:BE141))*I35),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54</v>
      </c>
      <c r="F36" s="160">
        <f>ROUND((SUM(BF91:BF141)),  2)</f>
        <v>0</v>
      </c>
      <c r="G36" s="42"/>
      <c r="H36" s="42"/>
      <c r="I36" s="161">
        <v>0.12</v>
      </c>
      <c r="J36" s="160">
        <f>ROUND(((SUM(BF91:BF141))*I36),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55</v>
      </c>
      <c r="F37" s="160">
        <f>ROUND((SUM(BG91:BG141)),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56</v>
      </c>
      <c r="F38" s="160">
        <f>ROUND((SUM(BH91:BH141)),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57</v>
      </c>
      <c r="F39" s="160">
        <f>ROUND((SUM(BI91:BI141)),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58</v>
      </c>
      <c r="E41" s="164"/>
      <c r="F41" s="164"/>
      <c r="G41" s="165" t="s">
        <v>59</v>
      </c>
      <c r="H41" s="166" t="s">
        <v>60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129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Rekonstrukce vodovodu a kanalizace Dolní Němčice - 2026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1430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233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SO-06 - Obnova povrchu silnice III/1519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Dolní Němčice</v>
      </c>
      <c r="G56" s="44"/>
      <c r="H56" s="44"/>
      <c r="I56" s="35" t="s">
        <v>24</v>
      </c>
      <c r="J56" s="76" t="str">
        <f>IF(J14="","",J14)</f>
        <v>16. 2. 2021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5.15" customHeight="1">
      <c r="A58" s="42"/>
      <c r="B58" s="43"/>
      <c r="C58" s="35" t="s">
        <v>30</v>
      </c>
      <c r="D58" s="44"/>
      <c r="E58" s="44"/>
      <c r="F58" s="30" t="str">
        <f>E17</f>
        <v>Město Dačice</v>
      </c>
      <c r="G58" s="44"/>
      <c r="H58" s="44"/>
      <c r="I58" s="35" t="s">
        <v>38</v>
      </c>
      <c r="J58" s="40" t="str">
        <f>E23</f>
        <v>VAK projekt s.r.o.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5.6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43</v>
      </c>
      <c r="J59" s="40" t="str">
        <f>E26</f>
        <v>Ing. Martina Zamlinská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130</v>
      </c>
      <c r="D61" s="175"/>
      <c r="E61" s="175"/>
      <c r="F61" s="175"/>
      <c r="G61" s="175"/>
      <c r="H61" s="175"/>
      <c r="I61" s="175"/>
      <c r="J61" s="176" t="s">
        <v>131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80</v>
      </c>
      <c r="D63" s="44"/>
      <c r="E63" s="44"/>
      <c r="F63" s="44"/>
      <c r="G63" s="44"/>
      <c r="H63" s="44"/>
      <c r="I63" s="44"/>
      <c r="J63" s="106">
        <f>J91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132</v>
      </c>
    </row>
    <row r="64" s="9" customFormat="1" ht="24.96" customHeight="1">
      <c r="A64" s="9"/>
      <c r="B64" s="178"/>
      <c r="C64" s="179"/>
      <c r="D64" s="180" t="s">
        <v>237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238</v>
      </c>
      <c r="E65" s="186"/>
      <c r="F65" s="186"/>
      <c r="G65" s="186"/>
      <c r="H65" s="186"/>
      <c r="I65" s="186"/>
      <c r="J65" s="187">
        <f>J93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241</v>
      </c>
      <c r="E66" s="186"/>
      <c r="F66" s="186"/>
      <c r="G66" s="186"/>
      <c r="H66" s="186"/>
      <c r="I66" s="186"/>
      <c r="J66" s="187">
        <f>J106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243</v>
      </c>
      <c r="E67" s="186"/>
      <c r="F67" s="186"/>
      <c r="G67" s="186"/>
      <c r="H67" s="186"/>
      <c r="I67" s="186"/>
      <c r="J67" s="187">
        <f>J114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244</v>
      </c>
      <c r="E68" s="186"/>
      <c r="F68" s="186"/>
      <c r="G68" s="186"/>
      <c r="H68" s="186"/>
      <c r="I68" s="186"/>
      <c r="J68" s="187">
        <f>J121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245</v>
      </c>
      <c r="E69" s="186"/>
      <c r="F69" s="186"/>
      <c r="G69" s="186"/>
      <c r="H69" s="186"/>
      <c r="I69" s="186"/>
      <c r="J69" s="187">
        <f>J139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4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5" s="2" customFormat="1" ht="6.96" customHeight="1">
      <c r="A75" s="42"/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4.96" customHeight="1">
      <c r="A76" s="42"/>
      <c r="B76" s="43"/>
      <c r="C76" s="26" t="s">
        <v>137</v>
      </c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16</v>
      </c>
      <c r="D78" s="44"/>
      <c r="E78" s="44"/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6.5" customHeight="1">
      <c r="A79" s="42"/>
      <c r="B79" s="43"/>
      <c r="C79" s="44"/>
      <c r="D79" s="44"/>
      <c r="E79" s="173" t="str">
        <f>E7</f>
        <v>Rekonstrukce vodovodu a kanalizace Dolní Němčice - 2026</v>
      </c>
      <c r="F79" s="35"/>
      <c r="G79" s="35"/>
      <c r="H79" s="35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1" customFormat="1" ht="12" customHeight="1">
      <c r="B80" s="24"/>
      <c r="C80" s="35" t="s">
        <v>127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2"/>
      <c r="B81" s="43"/>
      <c r="C81" s="44"/>
      <c r="D81" s="44"/>
      <c r="E81" s="173" t="s">
        <v>1430</v>
      </c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2" customHeight="1">
      <c r="A82" s="42"/>
      <c r="B82" s="43"/>
      <c r="C82" s="35" t="s">
        <v>233</v>
      </c>
      <c r="D82" s="44"/>
      <c r="E82" s="44"/>
      <c r="F82" s="44"/>
      <c r="G82" s="44"/>
      <c r="H82" s="44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6.5" customHeight="1">
      <c r="A83" s="42"/>
      <c r="B83" s="43"/>
      <c r="C83" s="44"/>
      <c r="D83" s="44"/>
      <c r="E83" s="73" t="str">
        <f>E11</f>
        <v>SO-06 - Obnova povrchu silnice III/1519</v>
      </c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6.96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2" customHeight="1">
      <c r="A85" s="42"/>
      <c r="B85" s="43"/>
      <c r="C85" s="35" t="s">
        <v>22</v>
      </c>
      <c r="D85" s="44"/>
      <c r="E85" s="44"/>
      <c r="F85" s="30" t="str">
        <f>F14</f>
        <v>Dolní Němčice</v>
      </c>
      <c r="G85" s="44"/>
      <c r="H85" s="44"/>
      <c r="I85" s="35" t="s">
        <v>24</v>
      </c>
      <c r="J85" s="76" t="str">
        <f>IF(J14="","",J14)</f>
        <v>16. 2. 2021</v>
      </c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5.15" customHeight="1">
      <c r="A87" s="42"/>
      <c r="B87" s="43"/>
      <c r="C87" s="35" t="s">
        <v>30</v>
      </c>
      <c r="D87" s="44"/>
      <c r="E87" s="44"/>
      <c r="F87" s="30" t="str">
        <f>E17</f>
        <v>Město Dačice</v>
      </c>
      <c r="G87" s="44"/>
      <c r="H87" s="44"/>
      <c r="I87" s="35" t="s">
        <v>38</v>
      </c>
      <c r="J87" s="40" t="str">
        <f>E23</f>
        <v>VAK projekt s.r.o.</v>
      </c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25.65" customHeight="1">
      <c r="A88" s="42"/>
      <c r="B88" s="43"/>
      <c r="C88" s="35" t="s">
        <v>36</v>
      </c>
      <c r="D88" s="44"/>
      <c r="E88" s="44"/>
      <c r="F88" s="30" t="str">
        <f>IF(E20="","",E20)</f>
        <v>Vyplň údaj</v>
      </c>
      <c r="G88" s="44"/>
      <c r="H88" s="44"/>
      <c r="I88" s="35" t="s">
        <v>43</v>
      </c>
      <c r="J88" s="40" t="str">
        <f>E26</f>
        <v>Ing. Martina Zamlinská</v>
      </c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0.32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11" customFormat="1" ht="29.28" customHeight="1">
      <c r="A90" s="189"/>
      <c r="B90" s="190"/>
      <c r="C90" s="191" t="s">
        <v>138</v>
      </c>
      <c r="D90" s="192" t="s">
        <v>67</v>
      </c>
      <c r="E90" s="192" t="s">
        <v>63</v>
      </c>
      <c r="F90" s="192" t="s">
        <v>64</v>
      </c>
      <c r="G90" s="192" t="s">
        <v>139</v>
      </c>
      <c r="H90" s="192" t="s">
        <v>140</v>
      </c>
      <c r="I90" s="192" t="s">
        <v>141</v>
      </c>
      <c r="J90" s="192" t="s">
        <v>131</v>
      </c>
      <c r="K90" s="193" t="s">
        <v>142</v>
      </c>
      <c r="L90" s="194"/>
      <c r="M90" s="96" t="s">
        <v>44</v>
      </c>
      <c r="N90" s="97" t="s">
        <v>52</v>
      </c>
      <c r="O90" s="97" t="s">
        <v>143</v>
      </c>
      <c r="P90" s="97" t="s">
        <v>144</v>
      </c>
      <c r="Q90" s="97" t="s">
        <v>145</v>
      </c>
      <c r="R90" s="97" t="s">
        <v>146</v>
      </c>
      <c r="S90" s="97" t="s">
        <v>147</v>
      </c>
      <c r="T90" s="98" t="s">
        <v>148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2"/>
      <c r="B91" s="43"/>
      <c r="C91" s="103" t="s">
        <v>149</v>
      </c>
      <c r="D91" s="44"/>
      <c r="E91" s="44"/>
      <c r="F91" s="44"/>
      <c r="G91" s="44"/>
      <c r="H91" s="44"/>
      <c r="I91" s="44"/>
      <c r="J91" s="195">
        <f>BK91</f>
        <v>0</v>
      </c>
      <c r="K91" s="44"/>
      <c r="L91" s="48"/>
      <c r="M91" s="99"/>
      <c r="N91" s="196"/>
      <c r="O91" s="100"/>
      <c r="P91" s="197">
        <f>P92</f>
        <v>0</v>
      </c>
      <c r="Q91" s="100"/>
      <c r="R91" s="197">
        <f>R92</f>
        <v>0.01294</v>
      </c>
      <c r="S91" s="100"/>
      <c r="T91" s="198">
        <f>T92</f>
        <v>11.323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81</v>
      </c>
      <c r="AU91" s="20" t="s">
        <v>132</v>
      </c>
      <c r="BK91" s="199">
        <f>BK92</f>
        <v>0</v>
      </c>
    </row>
    <row r="92" s="12" customFormat="1" ht="25.92" customHeight="1">
      <c r="A92" s="12"/>
      <c r="B92" s="200"/>
      <c r="C92" s="201"/>
      <c r="D92" s="202" t="s">
        <v>81</v>
      </c>
      <c r="E92" s="203" t="s">
        <v>246</v>
      </c>
      <c r="F92" s="203" t="s">
        <v>247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P93+P106+P114+P121+P139</f>
        <v>0</v>
      </c>
      <c r="Q92" s="208"/>
      <c r="R92" s="209">
        <f>R93+R106+R114+R121+R139</f>
        <v>0.01294</v>
      </c>
      <c r="S92" s="208"/>
      <c r="T92" s="210">
        <f>T93+T106+T114+T121+T139</f>
        <v>11.323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90</v>
      </c>
      <c r="AT92" s="212" t="s">
        <v>81</v>
      </c>
      <c r="AU92" s="212" t="s">
        <v>82</v>
      </c>
      <c r="AY92" s="211" t="s">
        <v>152</v>
      </c>
      <c r="BK92" s="213">
        <f>BK93+BK106+BK114+BK121+BK139</f>
        <v>0</v>
      </c>
    </row>
    <row r="93" s="12" customFormat="1" ht="22.8" customHeight="1">
      <c r="A93" s="12"/>
      <c r="B93" s="200"/>
      <c r="C93" s="201"/>
      <c r="D93" s="202" t="s">
        <v>81</v>
      </c>
      <c r="E93" s="214" t="s">
        <v>90</v>
      </c>
      <c r="F93" s="214" t="s">
        <v>248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SUM(P94:P105)</f>
        <v>0</v>
      </c>
      <c r="Q93" s="208"/>
      <c r="R93" s="209">
        <f>SUM(R94:R105)</f>
        <v>0.00013000000000000002</v>
      </c>
      <c r="S93" s="208"/>
      <c r="T93" s="210">
        <f>SUM(T94:T105)</f>
        <v>11.323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90</v>
      </c>
      <c r="AT93" s="212" t="s">
        <v>81</v>
      </c>
      <c r="AU93" s="212" t="s">
        <v>90</v>
      </c>
      <c r="AY93" s="211" t="s">
        <v>152</v>
      </c>
      <c r="BK93" s="213">
        <f>SUM(BK94:BK105)</f>
        <v>0</v>
      </c>
    </row>
    <row r="94" s="2" customFormat="1" ht="37.8" customHeight="1">
      <c r="A94" s="42"/>
      <c r="B94" s="43"/>
      <c r="C94" s="216" t="s">
        <v>90</v>
      </c>
      <c r="D94" s="216" t="s">
        <v>155</v>
      </c>
      <c r="E94" s="217" t="s">
        <v>256</v>
      </c>
      <c r="F94" s="218" t="s">
        <v>257</v>
      </c>
      <c r="G94" s="219" t="s">
        <v>219</v>
      </c>
      <c r="H94" s="220">
        <v>13</v>
      </c>
      <c r="I94" s="221"/>
      <c r="J94" s="222">
        <f>ROUND(I94*H94,2)</f>
        <v>0</v>
      </c>
      <c r="K94" s="218" t="s">
        <v>251</v>
      </c>
      <c r="L94" s="48"/>
      <c r="M94" s="223" t="s">
        <v>44</v>
      </c>
      <c r="N94" s="224" t="s">
        <v>53</v>
      </c>
      <c r="O94" s="88"/>
      <c r="P94" s="225">
        <f>O94*H94</f>
        <v>0</v>
      </c>
      <c r="Q94" s="225">
        <v>0</v>
      </c>
      <c r="R94" s="225">
        <f>Q94*H94</f>
        <v>0</v>
      </c>
      <c r="S94" s="225">
        <v>0.44</v>
      </c>
      <c r="T94" s="226">
        <f>S94*H94</f>
        <v>5.7199999999999998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7" t="s">
        <v>171</v>
      </c>
      <c r="AT94" s="227" t="s">
        <v>155</v>
      </c>
      <c r="AU94" s="227" t="s">
        <v>21</v>
      </c>
      <c r="AY94" s="20" t="s">
        <v>152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90</v>
      </c>
      <c r="BK94" s="228">
        <f>ROUND(I94*H94,2)</f>
        <v>0</v>
      </c>
      <c r="BL94" s="20" t="s">
        <v>171</v>
      </c>
      <c r="BM94" s="227" t="s">
        <v>1380</v>
      </c>
    </row>
    <row r="95" s="2" customFormat="1">
      <c r="A95" s="42"/>
      <c r="B95" s="43"/>
      <c r="C95" s="44"/>
      <c r="D95" s="249" t="s">
        <v>253</v>
      </c>
      <c r="E95" s="44"/>
      <c r="F95" s="250" t="s">
        <v>259</v>
      </c>
      <c r="G95" s="44"/>
      <c r="H95" s="44"/>
      <c r="I95" s="231"/>
      <c r="J95" s="44"/>
      <c r="K95" s="44"/>
      <c r="L95" s="48"/>
      <c r="M95" s="232"/>
      <c r="N95" s="233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253</v>
      </c>
      <c r="AU95" s="20" t="s">
        <v>21</v>
      </c>
    </row>
    <row r="96" s="2" customFormat="1">
      <c r="A96" s="42"/>
      <c r="B96" s="43"/>
      <c r="C96" s="44"/>
      <c r="D96" s="229" t="s">
        <v>161</v>
      </c>
      <c r="E96" s="44"/>
      <c r="F96" s="230" t="s">
        <v>1381</v>
      </c>
      <c r="G96" s="44"/>
      <c r="H96" s="44"/>
      <c r="I96" s="231"/>
      <c r="J96" s="44"/>
      <c r="K96" s="44"/>
      <c r="L96" s="48"/>
      <c r="M96" s="232"/>
      <c r="N96" s="233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161</v>
      </c>
      <c r="AU96" s="20" t="s">
        <v>21</v>
      </c>
    </row>
    <row r="97" s="13" customFormat="1">
      <c r="A97" s="13"/>
      <c r="B97" s="234"/>
      <c r="C97" s="235"/>
      <c r="D97" s="229" t="s">
        <v>166</v>
      </c>
      <c r="E97" s="236" t="s">
        <v>44</v>
      </c>
      <c r="F97" s="237" t="s">
        <v>1375</v>
      </c>
      <c r="G97" s="235"/>
      <c r="H97" s="238">
        <v>13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166</v>
      </c>
      <c r="AU97" s="244" t="s">
        <v>21</v>
      </c>
      <c r="AV97" s="13" t="s">
        <v>21</v>
      </c>
      <c r="AW97" s="13" t="s">
        <v>42</v>
      </c>
      <c r="AX97" s="13" t="s">
        <v>82</v>
      </c>
      <c r="AY97" s="244" t="s">
        <v>152</v>
      </c>
    </row>
    <row r="98" s="14" customFormat="1">
      <c r="A98" s="14"/>
      <c r="B98" s="251"/>
      <c r="C98" s="252"/>
      <c r="D98" s="229" t="s">
        <v>166</v>
      </c>
      <c r="E98" s="253" t="s">
        <v>44</v>
      </c>
      <c r="F98" s="254" t="s">
        <v>261</v>
      </c>
      <c r="G98" s="252"/>
      <c r="H98" s="255">
        <v>13</v>
      </c>
      <c r="I98" s="256"/>
      <c r="J98" s="252"/>
      <c r="K98" s="252"/>
      <c r="L98" s="257"/>
      <c r="M98" s="258"/>
      <c r="N98" s="259"/>
      <c r="O98" s="259"/>
      <c r="P98" s="259"/>
      <c r="Q98" s="259"/>
      <c r="R98" s="259"/>
      <c r="S98" s="259"/>
      <c r="T98" s="26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1" t="s">
        <v>166</v>
      </c>
      <c r="AU98" s="261" t="s">
        <v>21</v>
      </c>
      <c r="AV98" s="14" t="s">
        <v>171</v>
      </c>
      <c r="AW98" s="14" t="s">
        <v>42</v>
      </c>
      <c r="AX98" s="14" t="s">
        <v>90</v>
      </c>
      <c r="AY98" s="261" t="s">
        <v>152</v>
      </c>
    </row>
    <row r="99" s="2" customFormat="1" ht="33" customHeight="1">
      <c r="A99" s="42"/>
      <c r="B99" s="43"/>
      <c r="C99" s="216" t="s">
        <v>21</v>
      </c>
      <c r="D99" s="216" t="s">
        <v>155</v>
      </c>
      <c r="E99" s="217" t="s">
        <v>1382</v>
      </c>
      <c r="F99" s="218" t="s">
        <v>1383</v>
      </c>
      <c r="G99" s="219" t="s">
        <v>219</v>
      </c>
      <c r="H99" s="220">
        <v>13</v>
      </c>
      <c r="I99" s="221"/>
      <c r="J99" s="222">
        <f>ROUND(I99*H99,2)</f>
        <v>0</v>
      </c>
      <c r="K99" s="218" t="s">
        <v>251</v>
      </c>
      <c r="L99" s="48"/>
      <c r="M99" s="223" t="s">
        <v>44</v>
      </c>
      <c r="N99" s="224" t="s">
        <v>53</v>
      </c>
      <c r="O99" s="88"/>
      <c r="P99" s="225">
        <f>O99*H99</f>
        <v>0</v>
      </c>
      <c r="Q99" s="225">
        <v>0</v>
      </c>
      <c r="R99" s="225">
        <f>Q99*H99</f>
        <v>0</v>
      </c>
      <c r="S99" s="225">
        <v>0.316</v>
      </c>
      <c r="T99" s="226">
        <f>S99*H99</f>
        <v>4.1079999999999997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7" t="s">
        <v>171</v>
      </c>
      <c r="AT99" s="227" t="s">
        <v>155</v>
      </c>
      <c r="AU99" s="227" t="s">
        <v>21</v>
      </c>
      <c r="AY99" s="20" t="s">
        <v>152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90</v>
      </c>
      <c r="BK99" s="228">
        <f>ROUND(I99*H99,2)</f>
        <v>0</v>
      </c>
      <c r="BL99" s="20" t="s">
        <v>171</v>
      </c>
      <c r="BM99" s="227" t="s">
        <v>1384</v>
      </c>
    </row>
    <row r="100" s="2" customFormat="1">
      <c r="A100" s="42"/>
      <c r="B100" s="43"/>
      <c r="C100" s="44"/>
      <c r="D100" s="249" t="s">
        <v>253</v>
      </c>
      <c r="E100" s="44"/>
      <c r="F100" s="250" t="s">
        <v>1385</v>
      </c>
      <c r="G100" s="44"/>
      <c r="H100" s="44"/>
      <c r="I100" s="231"/>
      <c r="J100" s="44"/>
      <c r="K100" s="44"/>
      <c r="L100" s="48"/>
      <c r="M100" s="232"/>
      <c r="N100" s="233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253</v>
      </c>
      <c r="AU100" s="20" t="s">
        <v>21</v>
      </c>
    </row>
    <row r="101" s="13" customFormat="1">
      <c r="A101" s="13"/>
      <c r="B101" s="234"/>
      <c r="C101" s="235"/>
      <c r="D101" s="229" t="s">
        <v>166</v>
      </c>
      <c r="E101" s="236" t="s">
        <v>44</v>
      </c>
      <c r="F101" s="237" t="s">
        <v>1375</v>
      </c>
      <c r="G101" s="235"/>
      <c r="H101" s="238">
        <v>13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166</v>
      </c>
      <c r="AU101" s="244" t="s">
        <v>21</v>
      </c>
      <c r="AV101" s="13" t="s">
        <v>21</v>
      </c>
      <c r="AW101" s="13" t="s">
        <v>42</v>
      </c>
      <c r="AX101" s="13" t="s">
        <v>90</v>
      </c>
      <c r="AY101" s="244" t="s">
        <v>152</v>
      </c>
    </row>
    <row r="102" s="2" customFormat="1" ht="24.15" customHeight="1">
      <c r="A102" s="42"/>
      <c r="B102" s="43"/>
      <c r="C102" s="216" t="s">
        <v>167</v>
      </c>
      <c r="D102" s="216" t="s">
        <v>155</v>
      </c>
      <c r="E102" s="217" t="s">
        <v>1386</v>
      </c>
      <c r="F102" s="218" t="s">
        <v>1387</v>
      </c>
      <c r="G102" s="219" t="s">
        <v>219</v>
      </c>
      <c r="H102" s="220">
        <v>13</v>
      </c>
      <c r="I102" s="221"/>
      <c r="J102" s="222">
        <f>ROUND(I102*H102,2)</f>
        <v>0</v>
      </c>
      <c r="K102" s="218" t="s">
        <v>251</v>
      </c>
      <c r="L102" s="48"/>
      <c r="M102" s="223" t="s">
        <v>44</v>
      </c>
      <c r="N102" s="224" t="s">
        <v>53</v>
      </c>
      <c r="O102" s="88"/>
      <c r="P102" s="225">
        <f>O102*H102</f>
        <v>0</v>
      </c>
      <c r="Q102" s="225">
        <v>1.0000000000000001E-05</v>
      </c>
      <c r="R102" s="225">
        <f>Q102*H102</f>
        <v>0.00013000000000000002</v>
      </c>
      <c r="S102" s="225">
        <v>0.11500000000000001</v>
      </c>
      <c r="T102" s="226">
        <f>S102*H102</f>
        <v>1.4950000000000001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7" t="s">
        <v>171</v>
      </c>
      <c r="AT102" s="227" t="s">
        <v>155</v>
      </c>
      <c r="AU102" s="227" t="s">
        <v>21</v>
      </c>
      <c r="AY102" s="20" t="s">
        <v>152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90</v>
      </c>
      <c r="BK102" s="228">
        <f>ROUND(I102*H102,2)</f>
        <v>0</v>
      </c>
      <c r="BL102" s="20" t="s">
        <v>171</v>
      </c>
      <c r="BM102" s="227" t="s">
        <v>1388</v>
      </c>
    </row>
    <row r="103" s="2" customFormat="1">
      <c r="A103" s="42"/>
      <c r="B103" s="43"/>
      <c r="C103" s="44"/>
      <c r="D103" s="249" t="s">
        <v>253</v>
      </c>
      <c r="E103" s="44"/>
      <c r="F103" s="250" t="s">
        <v>1389</v>
      </c>
      <c r="G103" s="44"/>
      <c r="H103" s="44"/>
      <c r="I103" s="231"/>
      <c r="J103" s="44"/>
      <c r="K103" s="44"/>
      <c r="L103" s="48"/>
      <c r="M103" s="232"/>
      <c r="N103" s="233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253</v>
      </c>
      <c r="AU103" s="20" t="s">
        <v>21</v>
      </c>
    </row>
    <row r="104" s="13" customFormat="1">
      <c r="A104" s="13"/>
      <c r="B104" s="234"/>
      <c r="C104" s="235"/>
      <c r="D104" s="229" t="s">
        <v>166</v>
      </c>
      <c r="E104" s="236" t="s">
        <v>44</v>
      </c>
      <c r="F104" s="237" t="s">
        <v>1375</v>
      </c>
      <c r="G104" s="235"/>
      <c r="H104" s="238">
        <v>13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166</v>
      </c>
      <c r="AU104" s="244" t="s">
        <v>21</v>
      </c>
      <c r="AV104" s="13" t="s">
        <v>21</v>
      </c>
      <c r="AW104" s="13" t="s">
        <v>42</v>
      </c>
      <c r="AX104" s="13" t="s">
        <v>82</v>
      </c>
      <c r="AY104" s="244" t="s">
        <v>152</v>
      </c>
    </row>
    <row r="105" s="14" customFormat="1">
      <c r="A105" s="14"/>
      <c r="B105" s="251"/>
      <c r="C105" s="252"/>
      <c r="D105" s="229" t="s">
        <v>166</v>
      </c>
      <c r="E105" s="253" t="s">
        <v>44</v>
      </c>
      <c r="F105" s="254" t="s">
        <v>261</v>
      </c>
      <c r="G105" s="252"/>
      <c r="H105" s="255">
        <v>13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166</v>
      </c>
      <c r="AU105" s="261" t="s">
        <v>21</v>
      </c>
      <c r="AV105" s="14" t="s">
        <v>171</v>
      </c>
      <c r="AW105" s="14" t="s">
        <v>42</v>
      </c>
      <c r="AX105" s="14" t="s">
        <v>90</v>
      </c>
      <c r="AY105" s="261" t="s">
        <v>152</v>
      </c>
    </row>
    <row r="106" s="12" customFormat="1" ht="22.8" customHeight="1">
      <c r="A106" s="12"/>
      <c r="B106" s="200"/>
      <c r="C106" s="201"/>
      <c r="D106" s="202" t="s">
        <v>81</v>
      </c>
      <c r="E106" s="214" t="s">
        <v>151</v>
      </c>
      <c r="F106" s="214" t="s">
        <v>477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SUM(P107:P113)</f>
        <v>0</v>
      </c>
      <c r="Q106" s="208"/>
      <c r="R106" s="209">
        <f>SUM(R107:R113)</f>
        <v>0</v>
      </c>
      <c r="S106" s="208"/>
      <c r="T106" s="210">
        <f>SUM(T107:T113)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90</v>
      </c>
      <c r="AT106" s="212" t="s">
        <v>81</v>
      </c>
      <c r="AU106" s="212" t="s">
        <v>90</v>
      </c>
      <c r="AY106" s="211" t="s">
        <v>152</v>
      </c>
      <c r="BK106" s="213">
        <f>SUM(BK107:BK113)</f>
        <v>0</v>
      </c>
    </row>
    <row r="107" s="2" customFormat="1" ht="21.75" customHeight="1">
      <c r="A107" s="42"/>
      <c r="B107" s="43"/>
      <c r="C107" s="216" t="s">
        <v>171</v>
      </c>
      <c r="D107" s="216" t="s">
        <v>155</v>
      </c>
      <c r="E107" s="217" t="s">
        <v>1390</v>
      </c>
      <c r="F107" s="218" t="s">
        <v>1391</v>
      </c>
      <c r="G107" s="219" t="s">
        <v>219</v>
      </c>
      <c r="H107" s="220">
        <v>26</v>
      </c>
      <c r="I107" s="221"/>
      <c r="J107" s="222">
        <f>ROUND(I107*H107,2)</f>
        <v>0</v>
      </c>
      <c r="K107" s="218" t="s">
        <v>251</v>
      </c>
      <c r="L107" s="48"/>
      <c r="M107" s="223" t="s">
        <v>44</v>
      </c>
      <c r="N107" s="224" t="s">
        <v>53</v>
      </c>
      <c r="O107" s="88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7" t="s">
        <v>171</v>
      </c>
      <c r="AT107" s="227" t="s">
        <v>155</v>
      </c>
      <c r="AU107" s="227" t="s">
        <v>21</v>
      </c>
      <c r="AY107" s="20" t="s">
        <v>152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90</v>
      </c>
      <c r="BK107" s="228">
        <f>ROUND(I107*H107,2)</f>
        <v>0</v>
      </c>
      <c r="BL107" s="20" t="s">
        <v>171</v>
      </c>
      <c r="BM107" s="227" t="s">
        <v>1392</v>
      </c>
    </row>
    <row r="108" s="2" customFormat="1">
      <c r="A108" s="42"/>
      <c r="B108" s="43"/>
      <c r="C108" s="44"/>
      <c r="D108" s="249" t="s">
        <v>253</v>
      </c>
      <c r="E108" s="44"/>
      <c r="F108" s="250" t="s">
        <v>1393</v>
      </c>
      <c r="G108" s="44"/>
      <c r="H108" s="44"/>
      <c r="I108" s="231"/>
      <c r="J108" s="44"/>
      <c r="K108" s="44"/>
      <c r="L108" s="48"/>
      <c r="M108" s="232"/>
      <c r="N108" s="233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253</v>
      </c>
      <c r="AU108" s="20" t="s">
        <v>21</v>
      </c>
    </row>
    <row r="109" s="13" customFormat="1">
      <c r="A109" s="13"/>
      <c r="B109" s="234"/>
      <c r="C109" s="235"/>
      <c r="D109" s="229" t="s">
        <v>166</v>
      </c>
      <c r="E109" s="236" t="s">
        <v>44</v>
      </c>
      <c r="F109" s="237" t="s">
        <v>1394</v>
      </c>
      <c r="G109" s="235"/>
      <c r="H109" s="238">
        <v>26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166</v>
      </c>
      <c r="AU109" s="244" t="s">
        <v>21</v>
      </c>
      <c r="AV109" s="13" t="s">
        <v>21</v>
      </c>
      <c r="AW109" s="13" t="s">
        <v>42</v>
      </c>
      <c r="AX109" s="13" t="s">
        <v>90</v>
      </c>
      <c r="AY109" s="244" t="s">
        <v>152</v>
      </c>
    </row>
    <row r="110" s="2" customFormat="1" ht="24.15" customHeight="1">
      <c r="A110" s="42"/>
      <c r="B110" s="43"/>
      <c r="C110" s="216" t="s">
        <v>151</v>
      </c>
      <c r="D110" s="216" t="s">
        <v>155</v>
      </c>
      <c r="E110" s="217" t="s">
        <v>1395</v>
      </c>
      <c r="F110" s="218" t="s">
        <v>1396</v>
      </c>
      <c r="G110" s="219" t="s">
        <v>219</v>
      </c>
      <c r="H110" s="220">
        <v>13</v>
      </c>
      <c r="I110" s="221"/>
      <c r="J110" s="222">
        <f>ROUND(I110*H110,2)</f>
        <v>0</v>
      </c>
      <c r="K110" s="218" t="s">
        <v>251</v>
      </c>
      <c r="L110" s="48"/>
      <c r="M110" s="223" t="s">
        <v>44</v>
      </c>
      <c r="N110" s="224" t="s">
        <v>53</v>
      </c>
      <c r="O110" s="88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7" t="s">
        <v>171</v>
      </c>
      <c r="AT110" s="227" t="s">
        <v>155</v>
      </c>
      <c r="AU110" s="227" t="s">
        <v>21</v>
      </c>
      <c r="AY110" s="20" t="s">
        <v>152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90</v>
      </c>
      <c r="BK110" s="228">
        <f>ROUND(I110*H110,2)</f>
        <v>0</v>
      </c>
      <c r="BL110" s="20" t="s">
        <v>171</v>
      </c>
      <c r="BM110" s="227" t="s">
        <v>1397</v>
      </c>
    </row>
    <row r="111" s="2" customFormat="1">
      <c r="A111" s="42"/>
      <c r="B111" s="43"/>
      <c r="C111" s="44"/>
      <c r="D111" s="249" t="s">
        <v>253</v>
      </c>
      <c r="E111" s="44"/>
      <c r="F111" s="250" t="s">
        <v>1398</v>
      </c>
      <c r="G111" s="44"/>
      <c r="H111" s="44"/>
      <c r="I111" s="231"/>
      <c r="J111" s="44"/>
      <c r="K111" s="44"/>
      <c r="L111" s="48"/>
      <c r="M111" s="232"/>
      <c r="N111" s="233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253</v>
      </c>
      <c r="AU111" s="20" t="s">
        <v>21</v>
      </c>
    </row>
    <row r="112" s="13" customFormat="1">
      <c r="A112" s="13"/>
      <c r="B112" s="234"/>
      <c r="C112" s="235"/>
      <c r="D112" s="229" t="s">
        <v>166</v>
      </c>
      <c r="E112" s="236" t="s">
        <v>1375</v>
      </c>
      <c r="F112" s="237" t="s">
        <v>220</v>
      </c>
      <c r="G112" s="235"/>
      <c r="H112" s="238">
        <v>13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166</v>
      </c>
      <c r="AU112" s="244" t="s">
        <v>21</v>
      </c>
      <c r="AV112" s="13" t="s">
        <v>21</v>
      </c>
      <c r="AW112" s="13" t="s">
        <v>42</v>
      </c>
      <c r="AX112" s="13" t="s">
        <v>82</v>
      </c>
      <c r="AY112" s="244" t="s">
        <v>152</v>
      </c>
    </row>
    <row r="113" s="14" customFormat="1">
      <c r="A113" s="14"/>
      <c r="B113" s="251"/>
      <c r="C113" s="252"/>
      <c r="D113" s="229" t="s">
        <v>166</v>
      </c>
      <c r="E113" s="253" t="s">
        <v>44</v>
      </c>
      <c r="F113" s="254" t="s">
        <v>261</v>
      </c>
      <c r="G113" s="252"/>
      <c r="H113" s="255">
        <v>13</v>
      </c>
      <c r="I113" s="256"/>
      <c r="J113" s="252"/>
      <c r="K113" s="252"/>
      <c r="L113" s="257"/>
      <c r="M113" s="258"/>
      <c r="N113" s="259"/>
      <c r="O113" s="259"/>
      <c r="P113" s="259"/>
      <c r="Q113" s="259"/>
      <c r="R113" s="259"/>
      <c r="S113" s="259"/>
      <c r="T113" s="26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1" t="s">
        <v>166</v>
      </c>
      <c r="AU113" s="261" t="s">
        <v>21</v>
      </c>
      <c r="AV113" s="14" t="s">
        <v>171</v>
      </c>
      <c r="AW113" s="14" t="s">
        <v>42</v>
      </c>
      <c r="AX113" s="14" t="s">
        <v>90</v>
      </c>
      <c r="AY113" s="261" t="s">
        <v>152</v>
      </c>
    </row>
    <row r="114" s="12" customFormat="1" ht="22.8" customHeight="1">
      <c r="A114" s="12"/>
      <c r="B114" s="200"/>
      <c r="C114" s="201"/>
      <c r="D114" s="202" t="s">
        <v>81</v>
      </c>
      <c r="E114" s="214" t="s">
        <v>192</v>
      </c>
      <c r="F114" s="214" t="s">
        <v>679</v>
      </c>
      <c r="G114" s="201"/>
      <c r="H114" s="201"/>
      <c r="I114" s="204"/>
      <c r="J114" s="215">
        <f>BK114</f>
        <v>0</v>
      </c>
      <c r="K114" s="201"/>
      <c r="L114" s="206"/>
      <c r="M114" s="207"/>
      <c r="N114" s="208"/>
      <c r="O114" s="208"/>
      <c r="P114" s="209">
        <f>SUM(P115:P120)</f>
        <v>0</v>
      </c>
      <c r="Q114" s="208"/>
      <c r="R114" s="209">
        <f>SUM(R115:R120)</f>
        <v>0.01281</v>
      </c>
      <c r="S114" s="208"/>
      <c r="T114" s="210">
        <f>SUM(T115:T120)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1" t="s">
        <v>90</v>
      </c>
      <c r="AT114" s="212" t="s">
        <v>81</v>
      </c>
      <c r="AU114" s="212" t="s">
        <v>90</v>
      </c>
      <c r="AY114" s="211" t="s">
        <v>152</v>
      </c>
      <c r="BK114" s="213">
        <f>SUM(BK115:BK120)</f>
        <v>0</v>
      </c>
    </row>
    <row r="115" s="2" customFormat="1" ht="33" customHeight="1">
      <c r="A115" s="42"/>
      <c r="B115" s="43"/>
      <c r="C115" s="216" t="s">
        <v>179</v>
      </c>
      <c r="D115" s="216" t="s">
        <v>155</v>
      </c>
      <c r="E115" s="217" t="s">
        <v>1400</v>
      </c>
      <c r="F115" s="218" t="s">
        <v>1401</v>
      </c>
      <c r="G115" s="219" t="s">
        <v>283</v>
      </c>
      <c r="H115" s="220">
        <v>21</v>
      </c>
      <c r="I115" s="221"/>
      <c r="J115" s="222">
        <f>ROUND(I115*H115,2)</f>
        <v>0</v>
      </c>
      <c r="K115" s="218" t="s">
        <v>251</v>
      </c>
      <c r="L115" s="48"/>
      <c r="M115" s="223" t="s">
        <v>44</v>
      </c>
      <c r="N115" s="224" t="s">
        <v>53</v>
      </c>
      <c r="O115" s="88"/>
      <c r="P115" s="225">
        <f>O115*H115</f>
        <v>0</v>
      </c>
      <c r="Q115" s="225">
        <v>0.00060999999999999997</v>
      </c>
      <c r="R115" s="225">
        <f>Q115*H115</f>
        <v>0.01281</v>
      </c>
      <c r="S115" s="225">
        <v>0</v>
      </c>
      <c r="T115" s="226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7" t="s">
        <v>171</v>
      </c>
      <c r="AT115" s="227" t="s">
        <v>155</v>
      </c>
      <c r="AU115" s="227" t="s">
        <v>21</v>
      </c>
      <c r="AY115" s="20" t="s">
        <v>152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90</v>
      </c>
      <c r="BK115" s="228">
        <f>ROUND(I115*H115,2)</f>
        <v>0</v>
      </c>
      <c r="BL115" s="20" t="s">
        <v>171</v>
      </c>
      <c r="BM115" s="227" t="s">
        <v>1402</v>
      </c>
    </row>
    <row r="116" s="2" customFormat="1">
      <c r="A116" s="42"/>
      <c r="B116" s="43"/>
      <c r="C116" s="44"/>
      <c r="D116" s="249" t="s">
        <v>253</v>
      </c>
      <c r="E116" s="44"/>
      <c r="F116" s="250" t="s">
        <v>1403</v>
      </c>
      <c r="G116" s="44"/>
      <c r="H116" s="44"/>
      <c r="I116" s="231"/>
      <c r="J116" s="44"/>
      <c r="K116" s="44"/>
      <c r="L116" s="48"/>
      <c r="M116" s="232"/>
      <c r="N116" s="233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253</v>
      </c>
      <c r="AU116" s="20" t="s">
        <v>21</v>
      </c>
    </row>
    <row r="117" s="13" customFormat="1">
      <c r="A117" s="13"/>
      <c r="B117" s="234"/>
      <c r="C117" s="235"/>
      <c r="D117" s="229" t="s">
        <v>166</v>
      </c>
      <c r="E117" s="236" t="s">
        <v>1377</v>
      </c>
      <c r="F117" s="237" t="s">
        <v>7</v>
      </c>
      <c r="G117" s="235"/>
      <c r="H117" s="238">
        <v>21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166</v>
      </c>
      <c r="AU117" s="244" t="s">
        <v>21</v>
      </c>
      <c r="AV117" s="13" t="s">
        <v>21</v>
      </c>
      <c r="AW117" s="13" t="s">
        <v>42</v>
      </c>
      <c r="AX117" s="13" t="s">
        <v>90</v>
      </c>
      <c r="AY117" s="244" t="s">
        <v>152</v>
      </c>
    </row>
    <row r="118" s="2" customFormat="1" ht="16.5" customHeight="1">
      <c r="A118" s="42"/>
      <c r="B118" s="43"/>
      <c r="C118" s="216" t="s">
        <v>184</v>
      </c>
      <c r="D118" s="216" t="s">
        <v>155</v>
      </c>
      <c r="E118" s="217" t="s">
        <v>687</v>
      </c>
      <c r="F118" s="218" t="s">
        <v>688</v>
      </c>
      <c r="G118" s="219" t="s">
        <v>283</v>
      </c>
      <c r="H118" s="220">
        <v>21</v>
      </c>
      <c r="I118" s="221"/>
      <c r="J118" s="222">
        <f>ROUND(I118*H118,2)</f>
        <v>0</v>
      </c>
      <c r="K118" s="218" t="s">
        <v>251</v>
      </c>
      <c r="L118" s="48"/>
      <c r="M118" s="223" t="s">
        <v>44</v>
      </c>
      <c r="N118" s="224" t="s">
        <v>53</v>
      </c>
      <c r="O118" s="88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7" t="s">
        <v>171</v>
      </c>
      <c r="AT118" s="227" t="s">
        <v>155</v>
      </c>
      <c r="AU118" s="227" t="s">
        <v>21</v>
      </c>
      <c r="AY118" s="20" t="s">
        <v>152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90</v>
      </c>
      <c r="BK118" s="228">
        <f>ROUND(I118*H118,2)</f>
        <v>0</v>
      </c>
      <c r="BL118" s="20" t="s">
        <v>171</v>
      </c>
      <c r="BM118" s="227" t="s">
        <v>1405</v>
      </c>
    </row>
    <row r="119" s="2" customFormat="1">
      <c r="A119" s="42"/>
      <c r="B119" s="43"/>
      <c r="C119" s="44"/>
      <c r="D119" s="249" t="s">
        <v>253</v>
      </c>
      <c r="E119" s="44"/>
      <c r="F119" s="250" t="s">
        <v>690</v>
      </c>
      <c r="G119" s="44"/>
      <c r="H119" s="44"/>
      <c r="I119" s="231"/>
      <c r="J119" s="44"/>
      <c r="K119" s="44"/>
      <c r="L119" s="48"/>
      <c r="M119" s="232"/>
      <c r="N119" s="233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253</v>
      </c>
      <c r="AU119" s="20" t="s">
        <v>21</v>
      </c>
    </row>
    <row r="120" s="13" customFormat="1">
      <c r="A120" s="13"/>
      <c r="B120" s="234"/>
      <c r="C120" s="235"/>
      <c r="D120" s="229" t="s">
        <v>166</v>
      </c>
      <c r="E120" s="236" t="s">
        <v>44</v>
      </c>
      <c r="F120" s="237" t="s">
        <v>1377</v>
      </c>
      <c r="G120" s="235"/>
      <c r="H120" s="238">
        <v>21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166</v>
      </c>
      <c r="AU120" s="244" t="s">
        <v>21</v>
      </c>
      <c r="AV120" s="13" t="s">
        <v>21</v>
      </c>
      <c r="AW120" s="13" t="s">
        <v>42</v>
      </c>
      <c r="AX120" s="13" t="s">
        <v>90</v>
      </c>
      <c r="AY120" s="244" t="s">
        <v>152</v>
      </c>
    </row>
    <row r="121" s="12" customFormat="1" ht="22.8" customHeight="1">
      <c r="A121" s="12"/>
      <c r="B121" s="200"/>
      <c r="C121" s="201"/>
      <c r="D121" s="202" t="s">
        <v>81</v>
      </c>
      <c r="E121" s="214" t="s">
        <v>691</v>
      </c>
      <c r="F121" s="214" t="s">
        <v>692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SUM(P122:P138)</f>
        <v>0</v>
      </c>
      <c r="Q121" s="208"/>
      <c r="R121" s="209">
        <f>SUM(R122:R138)</f>
        <v>0</v>
      </c>
      <c r="S121" s="208"/>
      <c r="T121" s="210">
        <f>SUM(T122:T138)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90</v>
      </c>
      <c r="AT121" s="212" t="s">
        <v>81</v>
      </c>
      <c r="AU121" s="212" t="s">
        <v>90</v>
      </c>
      <c r="AY121" s="211" t="s">
        <v>152</v>
      </c>
      <c r="BK121" s="213">
        <f>SUM(BK122:BK138)</f>
        <v>0</v>
      </c>
    </row>
    <row r="122" s="2" customFormat="1" ht="24.15" customHeight="1">
      <c r="A122" s="42"/>
      <c r="B122" s="43"/>
      <c r="C122" s="216" t="s">
        <v>188</v>
      </c>
      <c r="D122" s="216" t="s">
        <v>155</v>
      </c>
      <c r="E122" s="217" t="s">
        <v>706</v>
      </c>
      <c r="F122" s="218" t="s">
        <v>707</v>
      </c>
      <c r="G122" s="219" t="s">
        <v>365</v>
      </c>
      <c r="H122" s="220">
        <v>11.323</v>
      </c>
      <c r="I122" s="221"/>
      <c r="J122" s="222">
        <f>ROUND(I122*H122,2)</f>
        <v>0</v>
      </c>
      <c r="K122" s="218" t="s">
        <v>251</v>
      </c>
      <c r="L122" s="48"/>
      <c r="M122" s="223" t="s">
        <v>44</v>
      </c>
      <c r="N122" s="224" t="s">
        <v>53</v>
      </c>
      <c r="O122" s="8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7" t="s">
        <v>171</v>
      </c>
      <c r="AT122" s="227" t="s">
        <v>155</v>
      </c>
      <c r="AU122" s="227" t="s">
        <v>21</v>
      </c>
      <c r="AY122" s="20" t="s">
        <v>152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90</v>
      </c>
      <c r="BK122" s="228">
        <f>ROUND(I122*H122,2)</f>
        <v>0</v>
      </c>
      <c r="BL122" s="20" t="s">
        <v>171</v>
      </c>
      <c r="BM122" s="227" t="s">
        <v>1406</v>
      </c>
    </row>
    <row r="123" s="2" customFormat="1">
      <c r="A123" s="42"/>
      <c r="B123" s="43"/>
      <c r="C123" s="44"/>
      <c r="D123" s="249" t="s">
        <v>253</v>
      </c>
      <c r="E123" s="44"/>
      <c r="F123" s="250" t="s">
        <v>709</v>
      </c>
      <c r="G123" s="44"/>
      <c r="H123" s="44"/>
      <c r="I123" s="231"/>
      <c r="J123" s="44"/>
      <c r="K123" s="44"/>
      <c r="L123" s="48"/>
      <c r="M123" s="232"/>
      <c r="N123" s="233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253</v>
      </c>
      <c r="AU123" s="20" t="s">
        <v>21</v>
      </c>
    </row>
    <row r="124" s="13" customFormat="1">
      <c r="A124" s="13"/>
      <c r="B124" s="234"/>
      <c r="C124" s="235"/>
      <c r="D124" s="229" t="s">
        <v>166</v>
      </c>
      <c r="E124" s="236" t="s">
        <v>44</v>
      </c>
      <c r="F124" s="237" t="s">
        <v>2404</v>
      </c>
      <c r="G124" s="235"/>
      <c r="H124" s="238">
        <v>5.6029999999999998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166</v>
      </c>
      <c r="AU124" s="244" t="s">
        <v>21</v>
      </c>
      <c r="AV124" s="13" t="s">
        <v>21</v>
      </c>
      <c r="AW124" s="13" t="s">
        <v>42</v>
      </c>
      <c r="AX124" s="13" t="s">
        <v>82</v>
      </c>
      <c r="AY124" s="244" t="s">
        <v>152</v>
      </c>
    </row>
    <row r="125" s="13" customFormat="1">
      <c r="A125" s="13"/>
      <c r="B125" s="234"/>
      <c r="C125" s="235"/>
      <c r="D125" s="229" t="s">
        <v>166</v>
      </c>
      <c r="E125" s="236" t="s">
        <v>44</v>
      </c>
      <c r="F125" s="237" t="s">
        <v>2405</v>
      </c>
      <c r="G125" s="235"/>
      <c r="H125" s="238">
        <v>5.7199999999999998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166</v>
      </c>
      <c r="AU125" s="244" t="s">
        <v>21</v>
      </c>
      <c r="AV125" s="13" t="s">
        <v>21</v>
      </c>
      <c r="AW125" s="13" t="s">
        <v>42</v>
      </c>
      <c r="AX125" s="13" t="s">
        <v>82</v>
      </c>
      <c r="AY125" s="244" t="s">
        <v>152</v>
      </c>
    </row>
    <row r="126" s="14" customFormat="1">
      <c r="A126" s="14"/>
      <c r="B126" s="251"/>
      <c r="C126" s="252"/>
      <c r="D126" s="229" t="s">
        <v>166</v>
      </c>
      <c r="E126" s="253" t="s">
        <v>44</v>
      </c>
      <c r="F126" s="254" t="s">
        <v>261</v>
      </c>
      <c r="G126" s="252"/>
      <c r="H126" s="255">
        <v>11.323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166</v>
      </c>
      <c r="AU126" s="261" t="s">
        <v>21</v>
      </c>
      <c r="AV126" s="14" t="s">
        <v>171</v>
      </c>
      <c r="AW126" s="14" t="s">
        <v>42</v>
      </c>
      <c r="AX126" s="14" t="s">
        <v>90</v>
      </c>
      <c r="AY126" s="261" t="s">
        <v>152</v>
      </c>
    </row>
    <row r="127" s="2" customFormat="1" ht="24.15" customHeight="1">
      <c r="A127" s="42"/>
      <c r="B127" s="43"/>
      <c r="C127" s="216" t="s">
        <v>192</v>
      </c>
      <c r="D127" s="216" t="s">
        <v>155</v>
      </c>
      <c r="E127" s="217" t="s">
        <v>713</v>
      </c>
      <c r="F127" s="218" t="s">
        <v>714</v>
      </c>
      <c r="G127" s="219" t="s">
        <v>365</v>
      </c>
      <c r="H127" s="220">
        <v>45.292000000000002</v>
      </c>
      <c r="I127" s="221"/>
      <c r="J127" s="222">
        <f>ROUND(I127*H127,2)</f>
        <v>0</v>
      </c>
      <c r="K127" s="218" t="s">
        <v>251</v>
      </c>
      <c r="L127" s="48"/>
      <c r="M127" s="223" t="s">
        <v>44</v>
      </c>
      <c r="N127" s="224" t="s">
        <v>53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7" t="s">
        <v>171</v>
      </c>
      <c r="AT127" s="227" t="s">
        <v>155</v>
      </c>
      <c r="AU127" s="227" t="s">
        <v>21</v>
      </c>
      <c r="AY127" s="20" t="s">
        <v>152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90</v>
      </c>
      <c r="BK127" s="228">
        <f>ROUND(I127*H127,2)</f>
        <v>0</v>
      </c>
      <c r="BL127" s="20" t="s">
        <v>171</v>
      </c>
      <c r="BM127" s="227" t="s">
        <v>1409</v>
      </c>
    </row>
    <row r="128" s="2" customFormat="1">
      <c r="A128" s="42"/>
      <c r="B128" s="43"/>
      <c r="C128" s="44"/>
      <c r="D128" s="249" t="s">
        <v>253</v>
      </c>
      <c r="E128" s="44"/>
      <c r="F128" s="250" t="s">
        <v>716</v>
      </c>
      <c r="G128" s="44"/>
      <c r="H128" s="44"/>
      <c r="I128" s="231"/>
      <c r="J128" s="44"/>
      <c r="K128" s="44"/>
      <c r="L128" s="48"/>
      <c r="M128" s="232"/>
      <c r="N128" s="233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253</v>
      </c>
      <c r="AU128" s="20" t="s">
        <v>21</v>
      </c>
    </row>
    <row r="129" s="13" customFormat="1">
      <c r="A129" s="13"/>
      <c r="B129" s="234"/>
      <c r="C129" s="235"/>
      <c r="D129" s="229" t="s">
        <v>166</v>
      </c>
      <c r="E129" s="236" t="s">
        <v>44</v>
      </c>
      <c r="F129" s="237" t="s">
        <v>2404</v>
      </c>
      <c r="G129" s="235"/>
      <c r="H129" s="238">
        <v>5.6029999999999998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166</v>
      </c>
      <c r="AU129" s="244" t="s">
        <v>21</v>
      </c>
      <c r="AV129" s="13" t="s">
        <v>21</v>
      </c>
      <c r="AW129" s="13" t="s">
        <v>42</v>
      </c>
      <c r="AX129" s="13" t="s">
        <v>82</v>
      </c>
      <c r="AY129" s="244" t="s">
        <v>152</v>
      </c>
    </row>
    <row r="130" s="13" customFormat="1">
      <c r="A130" s="13"/>
      <c r="B130" s="234"/>
      <c r="C130" s="235"/>
      <c r="D130" s="229" t="s">
        <v>166</v>
      </c>
      <c r="E130" s="236" t="s">
        <v>44</v>
      </c>
      <c r="F130" s="237" t="s">
        <v>2405</v>
      </c>
      <c r="G130" s="235"/>
      <c r="H130" s="238">
        <v>5.7199999999999998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166</v>
      </c>
      <c r="AU130" s="244" t="s">
        <v>21</v>
      </c>
      <c r="AV130" s="13" t="s">
        <v>21</v>
      </c>
      <c r="AW130" s="13" t="s">
        <v>42</v>
      </c>
      <c r="AX130" s="13" t="s">
        <v>82</v>
      </c>
      <c r="AY130" s="244" t="s">
        <v>152</v>
      </c>
    </row>
    <row r="131" s="14" customFormat="1">
      <c r="A131" s="14"/>
      <c r="B131" s="251"/>
      <c r="C131" s="252"/>
      <c r="D131" s="229" t="s">
        <v>166</v>
      </c>
      <c r="E131" s="253" t="s">
        <v>44</v>
      </c>
      <c r="F131" s="254" t="s">
        <v>261</v>
      </c>
      <c r="G131" s="252"/>
      <c r="H131" s="255">
        <v>11.323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166</v>
      </c>
      <c r="AU131" s="261" t="s">
        <v>21</v>
      </c>
      <c r="AV131" s="14" t="s">
        <v>171</v>
      </c>
      <c r="AW131" s="14" t="s">
        <v>42</v>
      </c>
      <c r="AX131" s="14" t="s">
        <v>90</v>
      </c>
      <c r="AY131" s="261" t="s">
        <v>152</v>
      </c>
    </row>
    <row r="132" s="13" customFormat="1">
      <c r="A132" s="13"/>
      <c r="B132" s="234"/>
      <c r="C132" s="235"/>
      <c r="D132" s="229" t="s">
        <v>166</v>
      </c>
      <c r="E132" s="235"/>
      <c r="F132" s="237" t="s">
        <v>2406</v>
      </c>
      <c r="G132" s="235"/>
      <c r="H132" s="238">
        <v>45.292000000000002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166</v>
      </c>
      <c r="AU132" s="244" t="s">
        <v>21</v>
      </c>
      <c r="AV132" s="13" t="s">
        <v>21</v>
      </c>
      <c r="AW132" s="13" t="s">
        <v>4</v>
      </c>
      <c r="AX132" s="13" t="s">
        <v>90</v>
      </c>
      <c r="AY132" s="244" t="s">
        <v>152</v>
      </c>
    </row>
    <row r="133" s="2" customFormat="1" ht="24.15" customHeight="1">
      <c r="A133" s="42"/>
      <c r="B133" s="43"/>
      <c r="C133" s="216" t="s">
        <v>198</v>
      </c>
      <c r="D133" s="216" t="s">
        <v>155</v>
      </c>
      <c r="E133" s="217" t="s">
        <v>724</v>
      </c>
      <c r="F133" s="218" t="s">
        <v>364</v>
      </c>
      <c r="G133" s="219" t="s">
        <v>365</v>
      </c>
      <c r="H133" s="220">
        <v>5.7199999999999998</v>
      </c>
      <c r="I133" s="221"/>
      <c r="J133" s="222">
        <f>ROUND(I133*H133,2)</f>
        <v>0</v>
      </c>
      <c r="K133" s="218" t="s">
        <v>251</v>
      </c>
      <c r="L133" s="48"/>
      <c r="M133" s="223" t="s">
        <v>44</v>
      </c>
      <c r="N133" s="224" t="s">
        <v>53</v>
      </c>
      <c r="O133" s="8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7" t="s">
        <v>171</v>
      </c>
      <c r="AT133" s="227" t="s">
        <v>155</v>
      </c>
      <c r="AU133" s="227" t="s">
        <v>21</v>
      </c>
      <c r="AY133" s="20" t="s">
        <v>152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90</v>
      </c>
      <c r="BK133" s="228">
        <f>ROUND(I133*H133,2)</f>
        <v>0</v>
      </c>
      <c r="BL133" s="20" t="s">
        <v>171</v>
      </c>
      <c r="BM133" s="227" t="s">
        <v>1411</v>
      </c>
    </row>
    <row r="134" s="2" customFormat="1">
      <c r="A134" s="42"/>
      <c r="B134" s="43"/>
      <c r="C134" s="44"/>
      <c r="D134" s="249" t="s">
        <v>253</v>
      </c>
      <c r="E134" s="44"/>
      <c r="F134" s="250" t="s">
        <v>726</v>
      </c>
      <c r="G134" s="44"/>
      <c r="H134" s="44"/>
      <c r="I134" s="231"/>
      <c r="J134" s="44"/>
      <c r="K134" s="44"/>
      <c r="L134" s="48"/>
      <c r="M134" s="232"/>
      <c r="N134" s="233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253</v>
      </c>
      <c r="AU134" s="20" t="s">
        <v>21</v>
      </c>
    </row>
    <row r="135" s="13" customFormat="1">
      <c r="A135" s="13"/>
      <c r="B135" s="234"/>
      <c r="C135" s="235"/>
      <c r="D135" s="229" t="s">
        <v>166</v>
      </c>
      <c r="E135" s="236" t="s">
        <v>44</v>
      </c>
      <c r="F135" s="237" t="s">
        <v>2405</v>
      </c>
      <c r="G135" s="235"/>
      <c r="H135" s="238">
        <v>5.7199999999999998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166</v>
      </c>
      <c r="AU135" s="244" t="s">
        <v>21</v>
      </c>
      <c r="AV135" s="13" t="s">
        <v>21</v>
      </c>
      <c r="AW135" s="13" t="s">
        <v>42</v>
      </c>
      <c r="AX135" s="13" t="s">
        <v>90</v>
      </c>
      <c r="AY135" s="244" t="s">
        <v>152</v>
      </c>
    </row>
    <row r="136" s="2" customFormat="1" ht="24.15" customHeight="1">
      <c r="A136" s="42"/>
      <c r="B136" s="43"/>
      <c r="C136" s="216" t="s">
        <v>203</v>
      </c>
      <c r="D136" s="216" t="s">
        <v>155</v>
      </c>
      <c r="E136" s="217" t="s">
        <v>728</v>
      </c>
      <c r="F136" s="218" t="s">
        <v>729</v>
      </c>
      <c r="G136" s="219" t="s">
        <v>365</v>
      </c>
      <c r="H136" s="220">
        <v>5.6029999999999998</v>
      </c>
      <c r="I136" s="221"/>
      <c r="J136" s="222">
        <f>ROUND(I136*H136,2)</f>
        <v>0</v>
      </c>
      <c r="K136" s="218" t="s">
        <v>251</v>
      </c>
      <c r="L136" s="48"/>
      <c r="M136" s="223" t="s">
        <v>44</v>
      </c>
      <c r="N136" s="224" t="s">
        <v>53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7" t="s">
        <v>171</v>
      </c>
      <c r="AT136" s="227" t="s">
        <v>155</v>
      </c>
      <c r="AU136" s="227" t="s">
        <v>21</v>
      </c>
      <c r="AY136" s="20" t="s">
        <v>152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90</v>
      </c>
      <c r="BK136" s="228">
        <f>ROUND(I136*H136,2)</f>
        <v>0</v>
      </c>
      <c r="BL136" s="20" t="s">
        <v>171</v>
      </c>
      <c r="BM136" s="227" t="s">
        <v>1412</v>
      </c>
    </row>
    <row r="137" s="2" customFormat="1">
      <c r="A137" s="42"/>
      <c r="B137" s="43"/>
      <c r="C137" s="44"/>
      <c r="D137" s="249" t="s">
        <v>253</v>
      </c>
      <c r="E137" s="44"/>
      <c r="F137" s="250" t="s">
        <v>731</v>
      </c>
      <c r="G137" s="44"/>
      <c r="H137" s="44"/>
      <c r="I137" s="231"/>
      <c r="J137" s="44"/>
      <c r="K137" s="44"/>
      <c r="L137" s="48"/>
      <c r="M137" s="232"/>
      <c r="N137" s="233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253</v>
      </c>
      <c r="AU137" s="20" t="s">
        <v>21</v>
      </c>
    </row>
    <row r="138" s="13" customFormat="1">
      <c r="A138" s="13"/>
      <c r="B138" s="234"/>
      <c r="C138" s="235"/>
      <c r="D138" s="229" t="s">
        <v>166</v>
      </c>
      <c r="E138" s="236" t="s">
        <v>44</v>
      </c>
      <c r="F138" s="237" t="s">
        <v>2404</v>
      </c>
      <c r="G138" s="235"/>
      <c r="H138" s="238">
        <v>5.6029999999999998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166</v>
      </c>
      <c r="AU138" s="244" t="s">
        <v>21</v>
      </c>
      <c r="AV138" s="13" t="s">
        <v>21</v>
      </c>
      <c r="AW138" s="13" t="s">
        <v>42</v>
      </c>
      <c r="AX138" s="13" t="s">
        <v>90</v>
      </c>
      <c r="AY138" s="244" t="s">
        <v>152</v>
      </c>
    </row>
    <row r="139" s="12" customFormat="1" ht="22.8" customHeight="1">
      <c r="A139" s="12"/>
      <c r="B139" s="200"/>
      <c r="C139" s="201"/>
      <c r="D139" s="202" t="s">
        <v>81</v>
      </c>
      <c r="E139" s="214" t="s">
        <v>732</v>
      </c>
      <c r="F139" s="214" t="s">
        <v>733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SUM(P140:P141)</f>
        <v>0</v>
      </c>
      <c r="Q139" s="208"/>
      <c r="R139" s="209">
        <f>SUM(R140:R141)</f>
        <v>0</v>
      </c>
      <c r="S139" s="208"/>
      <c r="T139" s="210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90</v>
      </c>
      <c r="AT139" s="212" t="s">
        <v>81</v>
      </c>
      <c r="AU139" s="212" t="s">
        <v>90</v>
      </c>
      <c r="AY139" s="211" t="s">
        <v>152</v>
      </c>
      <c r="BK139" s="213">
        <f>SUM(BK140:BK141)</f>
        <v>0</v>
      </c>
    </row>
    <row r="140" s="2" customFormat="1" ht="24.15" customHeight="1">
      <c r="A140" s="42"/>
      <c r="B140" s="43"/>
      <c r="C140" s="216" t="s">
        <v>8</v>
      </c>
      <c r="D140" s="216" t="s">
        <v>155</v>
      </c>
      <c r="E140" s="217" t="s">
        <v>1413</v>
      </c>
      <c r="F140" s="218" t="s">
        <v>1414</v>
      </c>
      <c r="G140" s="219" t="s">
        <v>365</v>
      </c>
      <c r="H140" s="220">
        <v>0.012999999999999999</v>
      </c>
      <c r="I140" s="221"/>
      <c r="J140" s="222">
        <f>ROUND(I140*H140,2)</f>
        <v>0</v>
      </c>
      <c r="K140" s="218" t="s">
        <v>251</v>
      </c>
      <c r="L140" s="48"/>
      <c r="M140" s="223" t="s">
        <v>44</v>
      </c>
      <c r="N140" s="224" t="s">
        <v>53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7" t="s">
        <v>171</v>
      </c>
      <c r="AT140" s="227" t="s">
        <v>155</v>
      </c>
      <c r="AU140" s="227" t="s">
        <v>21</v>
      </c>
      <c r="AY140" s="20" t="s">
        <v>152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90</v>
      </c>
      <c r="BK140" s="228">
        <f>ROUND(I140*H140,2)</f>
        <v>0</v>
      </c>
      <c r="BL140" s="20" t="s">
        <v>171</v>
      </c>
      <c r="BM140" s="227" t="s">
        <v>1415</v>
      </c>
    </row>
    <row r="141" s="2" customFormat="1">
      <c r="A141" s="42"/>
      <c r="B141" s="43"/>
      <c r="C141" s="44"/>
      <c r="D141" s="249" t="s">
        <v>253</v>
      </c>
      <c r="E141" s="44"/>
      <c r="F141" s="250" t="s">
        <v>1416</v>
      </c>
      <c r="G141" s="44"/>
      <c r="H141" s="44"/>
      <c r="I141" s="231"/>
      <c r="J141" s="44"/>
      <c r="K141" s="44"/>
      <c r="L141" s="48"/>
      <c r="M141" s="272"/>
      <c r="N141" s="273"/>
      <c r="O141" s="274"/>
      <c r="P141" s="274"/>
      <c r="Q141" s="274"/>
      <c r="R141" s="274"/>
      <c r="S141" s="274"/>
      <c r="T141" s="275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253</v>
      </c>
      <c r="AU141" s="20" t="s">
        <v>21</v>
      </c>
    </row>
    <row r="142" s="2" customFormat="1" ht="6.96" customHeight="1">
      <c r="A142" s="42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8"/>
      <c r="M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</row>
  </sheetData>
  <sheetProtection sheet="1" autoFilter="0" formatColumns="0" formatRows="0" objects="1" scenarios="1" spinCount="100000" saltValue="LkKJsvXK3ehYw2zpitE4GCfn1gjTIaTgbRrhbmop/3OmaaGJrZU2YnlW1II34iUd/CeFWXqmkaMm+5lFktoWzA==" hashValue="p5ngrsAnqVgAjIzXM2H9DWINWCs7VaZa2wHiNxX0eDarBWfmNONdx7NS6LGjBT8gabQx4r2+SjxROC8lqKDCBA==" algorithmName="SHA-512" password="88F3"/>
  <autoFilter ref="C90:K1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113107223"/>
    <hyperlink ref="F100" r:id="rId2" display="https://podminky.urs.cz/item/CS_URS_2025_01/113107243"/>
    <hyperlink ref="F103" r:id="rId3" display="https://podminky.urs.cz/item/CS_URS_2025_01/113154523"/>
    <hyperlink ref="F108" r:id="rId4" display="https://podminky.urs.cz/item/CS_URS_2025_01/564861113"/>
    <hyperlink ref="F111" r:id="rId5" display="https://podminky.urs.cz/item/CS_URS_2025_01/577144111"/>
    <hyperlink ref="F116" r:id="rId6" display="https://podminky.urs.cz/item/CS_URS_2025_01/919732211"/>
    <hyperlink ref="F119" r:id="rId7" display="https://podminky.urs.cz/item/CS_URS_2025_01/919735113"/>
    <hyperlink ref="F123" r:id="rId8" display="https://podminky.urs.cz/item/CS_URS_2025_01/997221551"/>
    <hyperlink ref="F128" r:id="rId9" display="https://podminky.urs.cz/item/CS_URS_2025_01/997221559"/>
    <hyperlink ref="F134" r:id="rId10" display="https://podminky.urs.cz/item/CS_URS_2025_01/997221873"/>
    <hyperlink ref="F137" r:id="rId11" display="https://podminky.urs.cz/item/CS_URS_2025_01/997221875"/>
    <hyperlink ref="F141" r:id="rId12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122</v>
      </c>
      <c r="AZ2" s="248" t="s">
        <v>59</v>
      </c>
      <c r="BA2" s="248" t="s">
        <v>1426</v>
      </c>
      <c r="BB2" s="248" t="s">
        <v>212</v>
      </c>
      <c r="BC2" s="248" t="s">
        <v>2407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1423</v>
      </c>
      <c r="BA3" s="248" t="s">
        <v>1424</v>
      </c>
      <c r="BB3" s="248" t="s">
        <v>212</v>
      </c>
      <c r="BC3" s="248" t="s">
        <v>2408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  <c r="AZ4" s="248" t="s">
        <v>1428</v>
      </c>
      <c r="BA4" s="248" t="s">
        <v>225</v>
      </c>
      <c r="BB4" s="248" t="s">
        <v>212</v>
      </c>
      <c r="BC4" s="248" t="s">
        <v>2409</v>
      </c>
      <c r="BD4" s="248" t="s">
        <v>21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127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2410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116</v>
      </c>
      <c r="G11" s="42"/>
      <c r="H11" s="42"/>
      <c r="I11" s="146" t="s">
        <v>20</v>
      </c>
      <c r="J11" s="137" t="s">
        <v>2411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16. 2. 2021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21.84" customHeight="1">
      <c r="A13" s="42"/>
      <c r="B13" s="48"/>
      <c r="C13" s="42"/>
      <c r="D13" s="276" t="s">
        <v>26</v>
      </c>
      <c r="E13" s="42"/>
      <c r="F13" s="277" t="s">
        <v>27</v>
      </c>
      <c r="G13" s="42"/>
      <c r="H13" s="42"/>
      <c r="I13" s="276" t="s">
        <v>28</v>
      </c>
      <c r="J13" s="277" t="s">
        <v>29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33</v>
      </c>
      <c r="F15" s="42"/>
      <c r="G15" s="42"/>
      <c r="H15" s="42"/>
      <c r="I15" s="146" t="s">
        <v>34</v>
      </c>
      <c r="J15" s="137" t="s">
        <v>35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36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34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38</v>
      </c>
      <c r="E20" s="42"/>
      <c r="F20" s="42"/>
      <c r="G20" s="42"/>
      <c r="H20" s="42"/>
      <c r="I20" s="146" t="s">
        <v>31</v>
      </c>
      <c r="J20" s="137" t="s">
        <v>39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40</v>
      </c>
      <c r="F21" s="42"/>
      <c r="G21" s="42"/>
      <c r="H21" s="42"/>
      <c r="I21" s="146" t="s">
        <v>34</v>
      </c>
      <c r="J21" s="137" t="s">
        <v>2412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43</v>
      </c>
      <c r="E23" s="42"/>
      <c r="F23" s="42"/>
      <c r="G23" s="42"/>
      <c r="H23" s="42"/>
      <c r="I23" s="146" t="s">
        <v>31</v>
      </c>
      <c r="J23" s="137" t="s">
        <v>44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45</v>
      </c>
      <c r="F24" s="42"/>
      <c r="G24" s="42"/>
      <c r="H24" s="42"/>
      <c r="I24" s="146" t="s">
        <v>34</v>
      </c>
      <c r="J24" s="137" t="s">
        <v>44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46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1"/>
      <c r="B27" s="152"/>
      <c r="C27" s="151"/>
      <c r="D27" s="151"/>
      <c r="E27" s="153" t="s">
        <v>44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48</v>
      </c>
      <c r="E30" s="42"/>
      <c r="F30" s="42"/>
      <c r="G30" s="42"/>
      <c r="H30" s="42"/>
      <c r="I30" s="42"/>
      <c r="J30" s="157">
        <f>ROUND(J88,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50</v>
      </c>
      <c r="G32" s="42"/>
      <c r="H32" s="42"/>
      <c r="I32" s="158" t="s">
        <v>49</v>
      </c>
      <c r="J32" s="158" t="s">
        <v>51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52</v>
      </c>
      <c r="E33" s="146" t="s">
        <v>53</v>
      </c>
      <c r="F33" s="160">
        <f>ROUND((SUM(BE88:BE404)),  2)</f>
        <v>0</v>
      </c>
      <c r="G33" s="42"/>
      <c r="H33" s="42"/>
      <c r="I33" s="161">
        <v>0.20999999999999999</v>
      </c>
      <c r="J33" s="160">
        <f>ROUND(((SUM(BE88:BE404))*I33),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54</v>
      </c>
      <c r="F34" s="160">
        <f>ROUND((SUM(BF88:BF404)),  2)</f>
        <v>0</v>
      </c>
      <c r="G34" s="42"/>
      <c r="H34" s="42"/>
      <c r="I34" s="161">
        <v>0.12</v>
      </c>
      <c r="J34" s="160">
        <f>ROUND(((SUM(BF88:BF404))*I34),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55</v>
      </c>
      <c r="F35" s="160">
        <f>ROUND((SUM(BG88:BG404)),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56</v>
      </c>
      <c r="F36" s="160">
        <f>ROUND((SUM(BH88:BH404)),  2)</f>
        <v>0</v>
      </c>
      <c r="G36" s="42"/>
      <c r="H36" s="42"/>
      <c r="I36" s="161">
        <v>0.12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57</v>
      </c>
      <c r="F37" s="160">
        <f>ROUND((SUM(BI88:BI404)),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58</v>
      </c>
      <c r="E39" s="164"/>
      <c r="F39" s="164"/>
      <c r="G39" s="165" t="s">
        <v>59</v>
      </c>
      <c r="H39" s="166" t="s">
        <v>60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129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Rekonstrukce vodovodu a kanalizace Dolní Němčice - 2026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127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SO-01.2.1 - Nové uliční vpusti - 2026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Dolní Němčice</v>
      </c>
      <c r="G52" s="44"/>
      <c r="H52" s="44"/>
      <c r="I52" s="35" t="s">
        <v>24</v>
      </c>
      <c r="J52" s="76" t="str">
        <f>IF(J12="","",J12)</f>
        <v>16. 2. 2021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>Město Dačice</v>
      </c>
      <c r="G54" s="44"/>
      <c r="H54" s="44"/>
      <c r="I54" s="35" t="s">
        <v>38</v>
      </c>
      <c r="J54" s="40" t="str">
        <f>E21</f>
        <v>VAK projekt s.r.o.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>Ing. Martina Zamlinská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130</v>
      </c>
      <c r="D57" s="175"/>
      <c r="E57" s="175"/>
      <c r="F57" s="175"/>
      <c r="G57" s="175"/>
      <c r="H57" s="175"/>
      <c r="I57" s="175"/>
      <c r="J57" s="176" t="s">
        <v>131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80</v>
      </c>
      <c r="D59" s="44"/>
      <c r="E59" s="44"/>
      <c r="F59" s="44"/>
      <c r="G59" s="44"/>
      <c r="H59" s="44"/>
      <c r="I59" s="44"/>
      <c r="J59" s="106">
        <f>J88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132</v>
      </c>
    </row>
    <row r="60" s="9" customFormat="1" ht="24.96" customHeight="1">
      <c r="A60" s="9"/>
      <c r="B60" s="178"/>
      <c r="C60" s="179"/>
      <c r="D60" s="180" t="s">
        <v>237</v>
      </c>
      <c r="E60" s="181"/>
      <c r="F60" s="181"/>
      <c r="G60" s="181"/>
      <c r="H60" s="181"/>
      <c r="I60" s="181"/>
      <c r="J60" s="182">
        <f>J89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238</v>
      </c>
      <c r="E61" s="186"/>
      <c r="F61" s="186"/>
      <c r="G61" s="186"/>
      <c r="H61" s="186"/>
      <c r="I61" s="186"/>
      <c r="J61" s="187">
        <f>J90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240</v>
      </c>
      <c r="E62" s="186"/>
      <c r="F62" s="186"/>
      <c r="G62" s="186"/>
      <c r="H62" s="186"/>
      <c r="I62" s="186"/>
      <c r="J62" s="187">
        <f>J199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9"/>
      <c r="D63" s="185" t="s">
        <v>241</v>
      </c>
      <c r="E63" s="186"/>
      <c r="F63" s="186"/>
      <c r="G63" s="186"/>
      <c r="H63" s="186"/>
      <c r="I63" s="186"/>
      <c r="J63" s="187">
        <f>J204</f>
        <v>0</v>
      </c>
      <c r="K63" s="129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9"/>
      <c r="D64" s="185" t="s">
        <v>2413</v>
      </c>
      <c r="E64" s="186"/>
      <c r="F64" s="186"/>
      <c r="G64" s="186"/>
      <c r="H64" s="186"/>
      <c r="I64" s="186"/>
      <c r="J64" s="187">
        <f>J243</f>
        <v>0</v>
      </c>
      <c r="K64" s="129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9"/>
      <c r="D65" s="185" t="s">
        <v>2414</v>
      </c>
      <c r="E65" s="186"/>
      <c r="F65" s="186"/>
      <c r="G65" s="186"/>
      <c r="H65" s="186"/>
      <c r="I65" s="186"/>
      <c r="J65" s="187">
        <f>J247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243</v>
      </c>
      <c r="E66" s="186"/>
      <c r="F66" s="186"/>
      <c r="G66" s="186"/>
      <c r="H66" s="186"/>
      <c r="I66" s="186"/>
      <c r="J66" s="187">
        <f>J343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244</v>
      </c>
      <c r="E67" s="186"/>
      <c r="F67" s="186"/>
      <c r="G67" s="186"/>
      <c r="H67" s="186"/>
      <c r="I67" s="186"/>
      <c r="J67" s="187">
        <f>J380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245</v>
      </c>
      <c r="E68" s="186"/>
      <c r="F68" s="186"/>
      <c r="G68" s="186"/>
      <c r="H68" s="186"/>
      <c r="I68" s="186"/>
      <c r="J68" s="187">
        <f>J402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2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14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6.96" customHeight="1">
      <c r="A70" s="42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4" s="2" customFormat="1" ht="6.96" customHeight="1">
      <c r="A74" s="42"/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24.96" customHeight="1">
      <c r="A75" s="42"/>
      <c r="B75" s="43"/>
      <c r="C75" s="26" t="s">
        <v>137</v>
      </c>
      <c r="D75" s="44"/>
      <c r="E75" s="44"/>
      <c r="F75" s="44"/>
      <c r="G75" s="44"/>
      <c r="H75" s="44"/>
      <c r="I75" s="44"/>
      <c r="J75" s="44"/>
      <c r="K75" s="44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16</v>
      </c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6.5" customHeight="1">
      <c r="A78" s="42"/>
      <c r="B78" s="43"/>
      <c r="C78" s="44"/>
      <c r="D78" s="44"/>
      <c r="E78" s="173" t="str">
        <f>E7</f>
        <v>Rekonstrukce vodovodu a kanalizace Dolní Němčice - 2026</v>
      </c>
      <c r="F78" s="35"/>
      <c r="G78" s="35"/>
      <c r="H78" s="35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127</v>
      </c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6.5" customHeight="1">
      <c r="A80" s="42"/>
      <c r="B80" s="43"/>
      <c r="C80" s="44"/>
      <c r="D80" s="44"/>
      <c r="E80" s="73" t="str">
        <f>E9</f>
        <v>SO-01.2.1 - Nové uliční vpusti - 2026</v>
      </c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2" customHeight="1">
      <c r="A82" s="42"/>
      <c r="B82" s="43"/>
      <c r="C82" s="35" t="s">
        <v>22</v>
      </c>
      <c r="D82" s="44"/>
      <c r="E82" s="44"/>
      <c r="F82" s="30" t="str">
        <f>F12</f>
        <v>Dolní Němčice</v>
      </c>
      <c r="G82" s="44"/>
      <c r="H82" s="44"/>
      <c r="I82" s="35" t="s">
        <v>24</v>
      </c>
      <c r="J82" s="76" t="str">
        <f>IF(J12="","",J12)</f>
        <v>16. 2. 2021</v>
      </c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5.15" customHeight="1">
      <c r="A84" s="42"/>
      <c r="B84" s="43"/>
      <c r="C84" s="35" t="s">
        <v>30</v>
      </c>
      <c r="D84" s="44"/>
      <c r="E84" s="44"/>
      <c r="F84" s="30" t="str">
        <f>E15</f>
        <v>Město Dačice</v>
      </c>
      <c r="G84" s="44"/>
      <c r="H84" s="44"/>
      <c r="I84" s="35" t="s">
        <v>38</v>
      </c>
      <c r="J84" s="40" t="str">
        <f>E21</f>
        <v>VAK projekt s.r.o.</v>
      </c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25.65" customHeight="1">
      <c r="A85" s="42"/>
      <c r="B85" s="43"/>
      <c r="C85" s="35" t="s">
        <v>36</v>
      </c>
      <c r="D85" s="44"/>
      <c r="E85" s="44"/>
      <c r="F85" s="30" t="str">
        <f>IF(E18="","",E18)</f>
        <v>Vyplň údaj</v>
      </c>
      <c r="G85" s="44"/>
      <c r="H85" s="44"/>
      <c r="I85" s="35" t="s">
        <v>43</v>
      </c>
      <c r="J85" s="40" t="str">
        <f>E24</f>
        <v>Ing. Martina Zamlinská</v>
      </c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0.32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11" customFormat="1" ht="29.28" customHeight="1">
      <c r="A87" s="189"/>
      <c r="B87" s="190"/>
      <c r="C87" s="191" t="s">
        <v>138</v>
      </c>
      <c r="D87" s="192" t="s">
        <v>67</v>
      </c>
      <c r="E87" s="192" t="s">
        <v>63</v>
      </c>
      <c r="F87" s="192" t="s">
        <v>64</v>
      </c>
      <c r="G87" s="192" t="s">
        <v>139</v>
      </c>
      <c r="H87" s="192" t="s">
        <v>140</v>
      </c>
      <c r="I87" s="192" t="s">
        <v>141</v>
      </c>
      <c r="J87" s="192" t="s">
        <v>131</v>
      </c>
      <c r="K87" s="193" t="s">
        <v>142</v>
      </c>
      <c r="L87" s="194"/>
      <c r="M87" s="96" t="s">
        <v>44</v>
      </c>
      <c r="N87" s="97" t="s">
        <v>52</v>
      </c>
      <c r="O87" s="97" t="s">
        <v>143</v>
      </c>
      <c r="P87" s="97" t="s">
        <v>144</v>
      </c>
      <c r="Q87" s="97" t="s">
        <v>145</v>
      </c>
      <c r="R87" s="97" t="s">
        <v>146</v>
      </c>
      <c r="S87" s="97" t="s">
        <v>147</v>
      </c>
      <c r="T87" s="98" t="s">
        <v>148</v>
      </c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</row>
    <row r="88" s="2" customFormat="1" ht="22.8" customHeight="1">
      <c r="A88" s="42"/>
      <c r="B88" s="43"/>
      <c r="C88" s="103" t="s">
        <v>149</v>
      </c>
      <c r="D88" s="44"/>
      <c r="E88" s="44"/>
      <c r="F88" s="44"/>
      <c r="G88" s="44"/>
      <c r="H88" s="44"/>
      <c r="I88" s="44"/>
      <c r="J88" s="195">
        <f>BK88</f>
        <v>0</v>
      </c>
      <c r="K88" s="44"/>
      <c r="L88" s="48"/>
      <c r="M88" s="99"/>
      <c r="N88" s="196"/>
      <c r="O88" s="100"/>
      <c r="P88" s="197">
        <f>P89</f>
        <v>0</v>
      </c>
      <c r="Q88" s="100"/>
      <c r="R88" s="197">
        <f>R89</f>
        <v>20.70582314</v>
      </c>
      <c r="S88" s="100"/>
      <c r="T88" s="198">
        <f>T89</f>
        <v>37.360599999999998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81</v>
      </c>
      <c r="AU88" s="20" t="s">
        <v>132</v>
      </c>
      <c r="BK88" s="199">
        <f>BK89</f>
        <v>0</v>
      </c>
    </row>
    <row r="89" s="12" customFormat="1" ht="25.92" customHeight="1">
      <c r="A89" s="12"/>
      <c r="B89" s="200"/>
      <c r="C89" s="201"/>
      <c r="D89" s="202" t="s">
        <v>81</v>
      </c>
      <c r="E89" s="203" t="s">
        <v>246</v>
      </c>
      <c r="F89" s="203" t="s">
        <v>247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P90+P199+P204+P243+P247+P343+P380+P402</f>
        <v>0</v>
      </c>
      <c r="Q89" s="208"/>
      <c r="R89" s="209">
        <f>R90+R199+R204+R243+R247+R343+R380+R402</f>
        <v>20.70582314</v>
      </c>
      <c r="S89" s="208"/>
      <c r="T89" s="210">
        <f>T90+T199+T204+T243+T247+T343+T380+T402</f>
        <v>37.360599999999998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90</v>
      </c>
      <c r="AT89" s="212" t="s">
        <v>81</v>
      </c>
      <c r="AU89" s="212" t="s">
        <v>82</v>
      </c>
      <c r="AY89" s="211" t="s">
        <v>152</v>
      </c>
      <c r="BK89" s="213">
        <f>BK90+BK199+BK204+BK243+BK247+BK343+BK380+BK402</f>
        <v>0</v>
      </c>
    </row>
    <row r="90" s="12" customFormat="1" ht="22.8" customHeight="1">
      <c r="A90" s="12"/>
      <c r="B90" s="200"/>
      <c r="C90" s="201"/>
      <c r="D90" s="202" t="s">
        <v>81</v>
      </c>
      <c r="E90" s="214" t="s">
        <v>90</v>
      </c>
      <c r="F90" s="214" t="s">
        <v>248</v>
      </c>
      <c r="G90" s="201"/>
      <c r="H90" s="201"/>
      <c r="I90" s="204"/>
      <c r="J90" s="215">
        <f>BK90</f>
        <v>0</v>
      </c>
      <c r="K90" s="201"/>
      <c r="L90" s="206"/>
      <c r="M90" s="207"/>
      <c r="N90" s="208"/>
      <c r="O90" s="208"/>
      <c r="P90" s="209">
        <f>SUM(P91:P198)</f>
        <v>0</v>
      </c>
      <c r="Q90" s="208"/>
      <c r="R90" s="209">
        <f>SUM(R91:R198)</f>
        <v>11.208307400000001</v>
      </c>
      <c r="S90" s="208"/>
      <c r="T90" s="210">
        <f>SUM(T91:T198)</f>
        <v>37.332999999999998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90</v>
      </c>
      <c r="AT90" s="212" t="s">
        <v>81</v>
      </c>
      <c r="AU90" s="212" t="s">
        <v>90</v>
      </c>
      <c r="AY90" s="211" t="s">
        <v>152</v>
      </c>
      <c r="BK90" s="213">
        <f>SUM(BK91:BK198)</f>
        <v>0</v>
      </c>
    </row>
    <row r="91" s="2" customFormat="1" ht="33" customHeight="1">
      <c r="A91" s="42"/>
      <c r="B91" s="43"/>
      <c r="C91" s="216" t="s">
        <v>90</v>
      </c>
      <c r="D91" s="216" t="s">
        <v>155</v>
      </c>
      <c r="E91" s="217" t="s">
        <v>2415</v>
      </c>
      <c r="F91" s="218" t="s">
        <v>2416</v>
      </c>
      <c r="G91" s="219" t="s">
        <v>219</v>
      </c>
      <c r="H91" s="220">
        <v>8</v>
      </c>
      <c r="I91" s="221"/>
      <c r="J91" s="222">
        <f>ROUND(I91*H91,2)</f>
        <v>0</v>
      </c>
      <c r="K91" s="218" t="s">
        <v>251</v>
      </c>
      <c r="L91" s="48"/>
      <c r="M91" s="223" t="s">
        <v>44</v>
      </c>
      <c r="N91" s="224" t="s">
        <v>53</v>
      </c>
      <c r="O91" s="88"/>
      <c r="P91" s="225">
        <f>O91*H91</f>
        <v>0</v>
      </c>
      <c r="Q91" s="225">
        <v>0</v>
      </c>
      <c r="R91" s="225">
        <f>Q91*H91</f>
        <v>0</v>
      </c>
      <c r="S91" s="225">
        <v>0.29499999999999998</v>
      </c>
      <c r="T91" s="226">
        <f>S91*H91</f>
        <v>2.3599999999999999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7" t="s">
        <v>171</v>
      </c>
      <c r="AT91" s="227" t="s">
        <v>155</v>
      </c>
      <c r="AU91" s="227" t="s">
        <v>21</v>
      </c>
      <c r="AY91" s="20" t="s">
        <v>152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90</v>
      </c>
      <c r="BK91" s="228">
        <f>ROUND(I91*H91,2)</f>
        <v>0</v>
      </c>
      <c r="BL91" s="20" t="s">
        <v>171</v>
      </c>
      <c r="BM91" s="227" t="s">
        <v>2417</v>
      </c>
    </row>
    <row r="92" s="2" customFormat="1">
      <c r="A92" s="42"/>
      <c r="B92" s="43"/>
      <c r="C92" s="44"/>
      <c r="D92" s="249" t="s">
        <v>253</v>
      </c>
      <c r="E92" s="44"/>
      <c r="F92" s="250" t="s">
        <v>2418</v>
      </c>
      <c r="G92" s="44"/>
      <c r="H92" s="44"/>
      <c r="I92" s="231"/>
      <c r="J92" s="44"/>
      <c r="K92" s="44"/>
      <c r="L92" s="48"/>
      <c r="M92" s="232"/>
      <c r="N92" s="233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253</v>
      </c>
      <c r="AU92" s="20" t="s">
        <v>21</v>
      </c>
    </row>
    <row r="93" s="13" customFormat="1">
      <c r="A93" s="13"/>
      <c r="B93" s="234"/>
      <c r="C93" s="235"/>
      <c r="D93" s="229" t="s">
        <v>166</v>
      </c>
      <c r="E93" s="236" t="s">
        <v>44</v>
      </c>
      <c r="F93" s="237" t="s">
        <v>2419</v>
      </c>
      <c r="G93" s="235"/>
      <c r="H93" s="238">
        <v>8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166</v>
      </c>
      <c r="AU93" s="244" t="s">
        <v>21</v>
      </c>
      <c r="AV93" s="13" t="s">
        <v>21</v>
      </c>
      <c r="AW93" s="13" t="s">
        <v>42</v>
      </c>
      <c r="AX93" s="13" t="s">
        <v>90</v>
      </c>
      <c r="AY93" s="244" t="s">
        <v>152</v>
      </c>
    </row>
    <row r="94" s="2" customFormat="1" ht="37.8" customHeight="1">
      <c r="A94" s="42"/>
      <c r="B94" s="43"/>
      <c r="C94" s="216" t="s">
        <v>21</v>
      </c>
      <c r="D94" s="216" t="s">
        <v>155</v>
      </c>
      <c r="E94" s="217" t="s">
        <v>1436</v>
      </c>
      <c r="F94" s="218" t="s">
        <v>1437</v>
      </c>
      <c r="G94" s="219" t="s">
        <v>219</v>
      </c>
      <c r="H94" s="220">
        <v>36.5</v>
      </c>
      <c r="I94" s="221"/>
      <c r="J94" s="222">
        <f>ROUND(I94*H94,2)</f>
        <v>0</v>
      </c>
      <c r="K94" s="218" t="s">
        <v>251</v>
      </c>
      <c r="L94" s="48"/>
      <c r="M94" s="223" t="s">
        <v>44</v>
      </c>
      <c r="N94" s="224" t="s">
        <v>53</v>
      </c>
      <c r="O94" s="88"/>
      <c r="P94" s="225">
        <f>O94*H94</f>
        <v>0</v>
      </c>
      <c r="Q94" s="225">
        <v>0</v>
      </c>
      <c r="R94" s="225">
        <f>Q94*H94</f>
        <v>0</v>
      </c>
      <c r="S94" s="225">
        <v>0.29999999999999999</v>
      </c>
      <c r="T94" s="226">
        <f>S94*H94</f>
        <v>10.949999999999999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7" t="s">
        <v>171</v>
      </c>
      <c r="AT94" s="227" t="s">
        <v>155</v>
      </c>
      <c r="AU94" s="227" t="s">
        <v>21</v>
      </c>
      <c r="AY94" s="20" t="s">
        <v>152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90</v>
      </c>
      <c r="BK94" s="228">
        <f>ROUND(I94*H94,2)</f>
        <v>0</v>
      </c>
      <c r="BL94" s="20" t="s">
        <v>171</v>
      </c>
      <c r="BM94" s="227" t="s">
        <v>2420</v>
      </c>
    </row>
    <row r="95" s="2" customFormat="1">
      <c r="A95" s="42"/>
      <c r="B95" s="43"/>
      <c r="C95" s="44"/>
      <c r="D95" s="249" t="s">
        <v>253</v>
      </c>
      <c r="E95" s="44"/>
      <c r="F95" s="250" t="s">
        <v>1439</v>
      </c>
      <c r="G95" s="44"/>
      <c r="H95" s="44"/>
      <c r="I95" s="231"/>
      <c r="J95" s="44"/>
      <c r="K95" s="44"/>
      <c r="L95" s="48"/>
      <c r="M95" s="232"/>
      <c r="N95" s="233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253</v>
      </c>
      <c r="AU95" s="20" t="s">
        <v>21</v>
      </c>
    </row>
    <row r="96" s="16" customFormat="1">
      <c r="A96" s="16"/>
      <c r="B96" s="289"/>
      <c r="C96" s="290"/>
      <c r="D96" s="229" t="s">
        <v>166</v>
      </c>
      <c r="E96" s="291" t="s">
        <v>44</v>
      </c>
      <c r="F96" s="292" t="s">
        <v>2421</v>
      </c>
      <c r="G96" s="290"/>
      <c r="H96" s="291" t="s">
        <v>44</v>
      </c>
      <c r="I96" s="293"/>
      <c r="J96" s="290"/>
      <c r="K96" s="290"/>
      <c r="L96" s="294"/>
      <c r="M96" s="295"/>
      <c r="N96" s="296"/>
      <c r="O96" s="296"/>
      <c r="P96" s="296"/>
      <c r="Q96" s="296"/>
      <c r="R96" s="296"/>
      <c r="S96" s="296"/>
      <c r="T96" s="297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T96" s="298" t="s">
        <v>166</v>
      </c>
      <c r="AU96" s="298" t="s">
        <v>21</v>
      </c>
      <c r="AV96" s="16" t="s">
        <v>90</v>
      </c>
      <c r="AW96" s="16" t="s">
        <v>42</v>
      </c>
      <c r="AX96" s="16" t="s">
        <v>82</v>
      </c>
      <c r="AY96" s="298" t="s">
        <v>152</v>
      </c>
    </row>
    <row r="97" s="13" customFormat="1">
      <c r="A97" s="13"/>
      <c r="B97" s="234"/>
      <c r="C97" s="235"/>
      <c r="D97" s="229" t="s">
        <v>166</v>
      </c>
      <c r="E97" s="236" t="s">
        <v>44</v>
      </c>
      <c r="F97" s="237" t="s">
        <v>2422</v>
      </c>
      <c r="G97" s="235"/>
      <c r="H97" s="238">
        <v>6.5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166</v>
      </c>
      <c r="AU97" s="244" t="s">
        <v>21</v>
      </c>
      <c r="AV97" s="13" t="s">
        <v>21</v>
      </c>
      <c r="AW97" s="13" t="s">
        <v>42</v>
      </c>
      <c r="AX97" s="13" t="s">
        <v>82</v>
      </c>
      <c r="AY97" s="244" t="s">
        <v>152</v>
      </c>
    </row>
    <row r="98" s="13" customFormat="1">
      <c r="A98" s="13"/>
      <c r="B98" s="234"/>
      <c r="C98" s="235"/>
      <c r="D98" s="229" t="s">
        <v>166</v>
      </c>
      <c r="E98" s="236" t="s">
        <v>44</v>
      </c>
      <c r="F98" s="237" t="s">
        <v>2423</v>
      </c>
      <c r="G98" s="235"/>
      <c r="H98" s="238">
        <v>12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166</v>
      </c>
      <c r="AU98" s="244" t="s">
        <v>21</v>
      </c>
      <c r="AV98" s="13" t="s">
        <v>21</v>
      </c>
      <c r="AW98" s="13" t="s">
        <v>42</v>
      </c>
      <c r="AX98" s="13" t="s">
        <v>82</v>
      </c>
      <c r="AY98" s="244" t="s">
        <v>152</v>
      </c>
    </row>
    <row r="99" s="13" customFormat="1">
      <c r="A99" s="13"/>
      <c r="B99" s="234"/>
      <c r="C99" s="235"/>
      <c r="D99" s="229" t="s">
        <v>166</v>
      </c>
      <c r="E99" s="236" t="s">
        <v>44</v>
      </c>
      <c r="F99" s="237" t="s">
        <v>2424</v>
      </c>
      <c r="G99" s="235"/>
      <c r="H99" s="238">
        <v>4.5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166</v>
      </c>
      <c r="AU99" s="244" t="s">
        <v>21</v>
      </c>
      <c r="AV99" s="13" t="s">
        <v>21</v>
      </c>
      <c r="AW99" s="13" t="s">
        <v>42</v>
      </c>
      <c r="AX99" s="13" t="s">
        <v>82</v>
      </c>
      <c r="AY99" s="244" t="s">
        <v>152</v>
      </c>
    </row>
    <row r="100" s="13" customFormat="1">
      <c r="A100" s="13"/>
      <c r="B100" s="234"/>
      <c r="C100" s="235"/>
      <c r="D100" s="229" t="s">
        <v>166</v>
      </c>
      <c r="E100" s="236" t="s">
        <v>44</v>
      </c>
      <c r="F100" s="237" t="s">
        <v>2425</v>
      </c>
      <c r="G100" s="235"/>
      <c r="H100" s="238">
        <v>7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166</v>
      </c>
      <c r="AU100" s="244" t="s">
        <v>21</v>
      </c>
      <c r="AV100" s="13" t="s">
        <v>21</v>
      </c>
      <c r="AW100" s="13" t="s">
        <v>42</v>
      </c>
      <c r="AX100" s="13" t="s">
        <v>82</v>
      </c>
      <c r="AY100" s="244" t="s">
        <v>152</v>
      </c>
    </row>
    <row r="101" s="13" customFormat="1">
      <c r="A101" s="13"/>
      <c r="B101" s="234"/>
      <c r="C101" s="235"/>
      <c r="D101" s="229" t="s">
        <v>166</v>
      </c>
      <c r="E101" s="236" t="s">
        <v>44</v>
      </c>
      <c r="F101" s="237" t="s">
        <v>2426</v>
      </c>
      <c r="G101" s="235"/>
      <c r="H101" s="238">
        <v>6.5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166</v>
      </c>
      <c r="AU101" s="244" t="s">
        <v>21</v>
      </c>
      <c r="AV101" s="13" t="s">
        <v>21</v>
      </c>
      <c r="AW101" s="13" t="s">
        <v>42</v>
      </c>
      <c r="AX101" s="13" t="s">
        <v>82</v>
      </c>
      <c r="AY101" s="244" t="s">
        <v>152</v>
      </c>
    </row>
    <row r="102" s="14" customFormat="1">
      <c r="A102" s="14"/>
      <c r="B102" s="251"/>
      <c r="C102" s="252"/>
      <c r="D102" s="229" t="s">
        <v>166</v>
      </c>
      <c r="E102" s="253" t="s">
        <v>44</v>
      </c>
      <c r="F102" s="254" t="s">
        <v>261</v>
      </c>
      <c r="G102" s="252"/>
      <c r="H102" s="255">
        <v>36.5</v>
      </c>
      <c r="I102" s="256"/>
      <c r="J102" s="252"/>
      <c r="K102" s="252"/>
      <c r="L102" s="257"/>
      <c r="M102" s="258"/>
      <c r="N102" s="259"/>
      <c r="O102" s="259"/>
      <c r="P102" s="259"/>
      <c r="Q102" s="259"/>
      <c r="R102" s="259"/>
      <c r="S102" s="259"/>
      <c r="T102" s="26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1" t="s">
        <v>166</v>
      </c>
      <c r="AU102" s="261" t="s">
        <v>21</v>
      </c>
      <c r="AV102" s="14" t="s">
        <v>171</v>
      </c>
      <c r="AW102" s="14" t="s">
        <v>42</v>
      </c>
      <c r="AX102" s="14" t="s">
        <v>90</v>
      </c>
      <c r="AY102" s="261" t="s">
        <v>152</v>
      </c>
    </row>
    <row r="103" s="2" customFormat="1" ht="37.8" customHeight="1">
      <c r="A103" s="42"/>
      <c r="B103" s="43"/>
      <c r="C103" s="216" t="s">
        <v>167</v>
      </c>
      <c r="D103" s="216" t="s">
        <v>155</v>
      </c>
      <c r="E103" s="217" t="s">
        <v>2427</v>
      </c>
      <c r="F103" s="218" t="s">
        <v>2428</v>
      </c>
      <c r="G103" s="219" t="s">
        <v>219</v>
      </c>
      <c r="H103" s="220">
        <v>36.5</v>
      </c>
      <c r="I103" s="221"/>
      <c r="J103" s="222">
        <f>ROUND(I103*H103,2)</f>
        <v>0</v>
      </c>
      <c r="K103" s="218" t="s">
        <v>251</v>
      </c>
      <c r="L103" s="48"/>
      <c r="M103" s="223" t="s">
        <v>44</v>
      </c>
      <c r="N103" s="224" t="s">
        <v>53</v>
      </c>
      <c r="O103" s="88"/>
      <c r="P103" s="225">
        <f>O103*H103</f>
        <v>0</v>
      </c>
      <c r="Q103" s="225">
        <v>0</v>
      </c>
      <c r="R103" s="225">
        <f>Q103*H103</f>
        <v>0</v>
      </c>
      <c r="S103" s="225">
        <v>0.28999999999999998</v>
      </c>
      <c r="T103" s="226">
        <f>S103*H103</f>
        <v>10.584999999999999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7" t="s">
        <v>171</v>
      </c>
      <c r="AT103" s="227" t="s">
        <v>155</v>
      </c>
      <c r="AU103" s="227" t="s">
        <v>21</v>
      </c>
      <c r="AY103" s="20" t="s">
        <v>152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90</v>
      </c>
      <c r="BK103" s="228">
        <f>ROUND(I103*H103,2)</f>
        <v>0</v>
      </c>
      <c r="BL103" s="20" t="s">
        <v>171</v>
      </c>
      <c r="BM103" s="227" t="s">
        <v>2429</v>
      </c>
    </row>
    <row r="104" s="2" customFormat="1">
      <c r="A104" s="42"/>
      <c r="B104" s="43"/>
      <c r="C104" s="44"/>
      <c r="D104" s="249" t="s">
        <v>253</v>
      </c>
      <c r="E104" s="44"/>
      <c r="F104" s="250" t="s">
        <v>2430</v>
      </c>
      <c r="G104" s="44"/>
      <c r="H104" s="44"/>
      <c r="I104" s="231"/>
      <c r="J104" s="44"/>
      <c r="K104" s="44"/>
      <c r="L104" s="48"/>
      <c r="M104" s="232"/>
      <c r="N104" s="233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253</v>
      </c>
      <c r="AU104" s="20" t="s">
        <v>21</v>
      </c>
    </row>
    <row r="105" s="13" customFormat="1">
      <c r="A105" s="13"/>
      <c r="B105" s="234"/>
      <c r="C105" s="235"/>
      <c r="D105" s="229" t="s">
        <v>166</v>
      </c>
      <c r="E105" s="236" t="s">
        <v>44</v>
      </c>
      <c r="F105" s="237" t="s">
        <v>2422</v>
      </c>
      <c r="G105" s="235"/>
      <c r="H105" s="238">
        <v>6.5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166</v>
      </c>
      <c r="AU105" s="244" t="s">
        <v>21</v>
      </c>
      <c r="AV105" s="13" t="s">
        <v>21</v>
      </c>
      <c r="AW105" s="13" t="s">
        <v>42</v>
      </c>
      <c r="AX105" s="13" t="s">
        <v>82</v>
      </c>
      <c r="AY105" s="244" t="s">
        <v>152</v>
      </c>
    </row>
    <row r="106" s="13" customFormat="1">
      <c r="A106" s="13"/>
      <c r="B106" s="234"/>
      <c r="C106" s="235"/>
      <c r="D106" s="229" t="s">
        <v>166</v>
      </c>
      <c r="E106" s="236" t="s">
        <v>44</v>
      </c>
      <c r="F106" s="237" t="s">
        <v>2423</v>
      </c>
      <c r="G106" s="235"/>
      <c r="H106" s="238">
        <v>12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166</v>
      </c>
      <c r="AU106" s="244" t="s">
        <v>21</v>
      </c>
      <c r="AV106" s="13" t="s">
        <v>21</v>
      </c>
      <c r="AW106" s="13" t="s">
        <v>42</v>
      </c>
      <c r="AX106" s="13" t="s">
        <v>82</v>
      </c>
      <c r="AY106" s="244" t="s">
        <v>152</v>
      </c>
    </row>
    <row r="107" s="13" customFormat="1">
      <c r="A107" s="13"/>
      <c r="B107" s="234"/>
      <c r="C107" s="235"/>
      <c r="D107" s="229" t="s">
        <v>166</v>
      </c>
      <c r="E107" s="236" t="s">
        <v>44</v>
      </c>
      <c r="F107" s="237" t="s">
        <v>2424</v>
      </c>
      <c r="G107" s="235"/>
      <c r="H107" s="238">
        <v>4.5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166</v>
      </c>
      <c r="AU107" s="244" t="s">
        <v>21</v>
      </c>
      <c r="AV107" s="13" t="s">
        <v>21</v>
      </c>
      <c r="AW107" s="13" t="s">
        <v>42</v>
      </c>
      <c r="AX107" s="13" t="s">
        <v>82</v>
      </c>
      <c r="AY107" s="244" t="s">
        <v>152</v>
      </c>
    </row>
    <row r="108" s="13" customFormat="1">
      <c r="A108" s="13"/>
      <c r="B108" s="234"/>
      <c r="C108" s="235"/>
      <c r="D108" s="229" t="s">
        <v>166</v>
      </c>
      <c r="E108" s="236" t="s">
        <v>44</v>
      </c>
      <c r="F108" s="237" t="s">
        <v>2425</v>
      </c>
      <c r="G108" s="235"/>
      <c r="H108" s="238">
        <v>7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166</v>
      </c>
      <c r="AU108" s="244" t="s">
        <v>21</v>
      </c>
      <c r="AV108" s="13" t="s">
        <v>21</v>
      </c>
      <c r="AW108" s="13" t="s">
        <v>42</v>
      </c>
      <c r="AX108" s="13" t="s">
        <v>82</v>
      </c>
      <c r="AY108" s="244" t="s">
        <v>152</v>
      </c>
    </row>
    <row r="109" s="13" customFormat="1">
      <c r="A109" s="13"/>
      <c r="B109" s="234"/>
      <c r="C109" s="235"/>
      <c r="D109" s="229" t="s">
        <v>166</v>
      </c>
      <c r="E109" s="236" t="s">
        <v>44</v>
      </c>
      <c r="F109" s="237" t="s">
        <v>2426</v>
      </c>
      <c r="G109" s="235"/>
      <c r="H109" s="238">
        <v>6.5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166</v>
      </c>
      <c r="AU109" s="244" t="s">
        <v>21</v>
      </c>
      <c r="AV109" s="13" t="s">
        <v>21</v>
      </c>
      <c r="AW109" s="13" t="s">
        <v>42</v>
      </c>
      <c r="AX109" s="13" t="s">
        <v>82</v>
      </c>
      <c r="AY109" s="244" t="s">
        <v>152</v>
      </c>
    </row>
    <row r="110" s="14" customFormat="1">
      <c r="A110" s="14"/>
      <c r="B110" s="251"/>
      <c r="C110" s="252"/>
      <c r="D110" s="229" t="s">
        <v>166</v>
      </c>
      <c r="E110" s="253" t="s">
        <v>44</v>
      </c>
      <c r="F110" s="254" t="s">
        <v>261</v>
      </c>
      <c r="G110" s="252"/>
      <c r="H110" s="255">
        <v>36.5</v>
      </c>
      <c r="I110" s="256"/>
      <c r="J110" s="252"/>
      <c r="K110" s="252"/>
      <c r="L110" s="257"/>
      <c r="M110" s="258"/>
      <c r="N110" s="259"/>
      <c r="O110" s="259"/>
      <c r="P110" s="259"/>
      <c r="Q110" s="259"/>
      <c r="R110" s="259"/>
      <c r="S110" s="259"/>
      <c r="T110" s="26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1" t="s">
        <v>166</v>
      </c>
      <c r="AU110" s="261" t="s">
        <v>21</v>
      </c>
      <c r="AV110" s="14" t="s">
        <v>171</v>
      </c>
      <c r="AW110" s="14" t="s">
        <v>42</v>
      </c>
      <c r="AX110" s="14" t="s">
        <v>90</v>
      </c>
      <c r="AY110" s="261" t="s">
        <v>152</v>
      </c>
    </row>
    <row r="111" s="2" customFormat="1" ht="33" customHeight="1">
      <c r="A111" s="42"/>
      <c r="B111" s="43"/>
      <c r="C111" s="216" t="s">
        <v>171</v>
      </c>
      <c r="D111" s="216" t="s">
        <v>155</v>
      </c>
      <c r="E111" s="217" t="s">
        <v>2431</v>
      </c>
      <c r="F111" s="218" t="s">
        <v>2432</v>
      </c>
      <c r="G111" s="219" t="s">
        <v>219</v>
      </c>
      <c r="H111" s="220">
        <v>36.5</v>
      </c>
      <c r="I111" s="221"/>
      <c r="J111" s="222">
        <f>ROUND(I111*H111,2)</f>
        <v>0</v>
      </c>
      <c r="K111" s="218" t="s">
        <v>251</v>
      </c>
      <c r="L111" s="48"/>
      <c r="M111" s="223" t="s">
        <v>44</v>
      </c>
      <c r="N111" s="224" t="s">
        <v>53</v>
      </c>
      <c r="O111" s="88"/>
      <c r="P111" s="225">
        <f>O111*H111</f>
        <v>0</v>
      </c>
      <c r="Q111" s="225">
        <v>0</v>
      </c>
      <c r="R111" s="225">
        <f>Q111*H111</f>
        <v>0</v>
      </c>
      <c r="S111" s="225">
        <v>0.22</v>
      </c>
      <c r="T111" s="226">
        <f>S111*H111</f>
        <v>8.0299999999999994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7" t="s">
        <v>171</v>
      </c>
      <c r="AT111" s="227" t="s">
        <v>155</v>
      </c>
      <c r="AU111" s="227" t="s">
        <v>21</v>
      </c>
      <c r="AY111" s="20" t="s">
        <v>152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90</v>
      </c>
      <c r="BK111" s="228">
        <f>ROUND(I111*H111,2)</f>
        <v>0</v>
      </c>
      <c r="BL111" s="20" t="s">
        <v>171</v>
      </c>
      <c r="BM111" s="227" t="s">
        <v>2433</v>
      </c>
    </row>
    <row r="112" s="2" customFormat="1">
      <c r="A112" s="42"/>
      <c r="B112" s="43"/>
      <c r="C112" s="44"/>
      <c r="D112" s="249" t="s">
        <v>253</v>
      </c>
      <c r="E112" s="44"/>
      <c r="F112" s="250" t="s">
        <v>2434</v>
      </c>
      <c r="G112" s="44"/>
      <c r="H112" s="44"/>
      <c r="I112" s="231"/>
      <c r="J112" s="44"/>
      <c r="K112" s="44"/>
      <c r="L112" s="48"/>
      <c r="M112" s="232"/>
      <c r="N112" s="233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253</v>
      </c>
      <c r="AU112" s="20" t="s">
        <v>21</v>
      </c>
    </row>
    <row r="113" s="13" customFormat="1">
      <c r="A113" s="13"/>
      <c r="B113" s="234"/>
      <c r="C113" s="235"/>
      <c r="D113" s="229" t="s">
        <v>166</v>
      </c>
      <c r="E113" s="236" t="s">
        <v>44</v>
      </c>
      <c r="F113" s="237" t="s">
        <v>2422</v>
      </c>
      <c r="G113" s="235"/>
      <c r="H113" s="238">
        <v>6.5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166</v>
      </c>
      <c r="AU113" s="244" t="s">
        <v>21</v>
      </c>
      <c r="AV113" s="13" t="s">
        <v>21</v>
      </c>
      <c r="AW113" s="13" t="s">
        <v>42</v>
      </c>
      <c r="AX113" s="13" t="s">
        <v>82</v>
      </c>
      <c r="AY113" s="244" t="s">
        <v>152</v>
      </c>
    </row>
    <row r="114" s="13" customFormat="1">
      <c r="A114" s="13"/>
      <c r="B114" s="234"/>
      <c r="C114" s="235"/>
      <c r="D114" s="229" t="s">
        <v>166</v>
      </c>
      <c r="E114" s="236" t="s">
        <v>44</v>
      </c>
      <c r="F114" s="237" t="s">
        <v>2423</v>
      </c>
      <c r="G114" s="235"/>
      <c r="H114" s="238">
        <v>12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166</v>
      </c>
      <c r="AU114" s="244" t="s">
        <v>21</v>
      </c>
      <c r="AV114" s="13" t="s">
        <v>21</v>
      </c>
      <c r="AW114" s="13" t="s">
        <v>42</v>
      </c>
      <c r="AX114" s="13" t="s">
        <v>82</v>
      </c>
      <c r="AY114" s="244" t="s">
        <v>152</v>
      </c>
    </row>
    <row r="115" s="13" customFormat="1">
      <c r="A115" s="13"/>
      <c r="B115" s="234"/>
      <c r="C115" s="235"/>
      <c r="D115" s="229" t="s">
        <v>166</v>
      </c>
      <c r="E115" s="236" t="s">
        <v>44</v>
      </c>
      <c r="F115" s="237" t="s">
        <v>2424</v>
      </c>
      <c r="G115" s="235"/>
      <c r="H115" s="238">
        <v>4.5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166</v>
      </c>
      <c r="AU115" s="244" t="s">
        <v>21</v>
      </c>
      <c r="AV115" s="13" t="s">
        <v>21</v>
      </c>
      <c r="AW115" s="13" t="s">
        <v>42</v>
      </c>
      <c r="AX115" s="13" t="s">
        <v>82</v>
      </c>
      <c r="AY115" s="244" t="s">
        <v>152</v>
      </c>
    </row>
    <row r="116" s="13" customFormat="1">
      <c r="A116" s="13"/>
      <c r="B116" s="234"/>
      <c r="C116" s="235"/>
      <c r="D116" s="229" t="s">
        <v>166</v>
      </c>
      <c r="E116" s="236" t="s">
        <v>44</v>
      </c>
      <c r="F116" s="237" t="s">
        <v>2425</v>
      </c>
      <c r="G116" s="235"/>
      <c r="H116" s="238">
        <v>7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166</v>
      </c>
      <c r="AU116" s="244" t="s">
        <v>21</v>
      </c>
      <c r="AV116" s="13" t="s">
        <v>21</v>
      </c>
      <c r="AW116" s="13" t="s">
        <v>42</v>
      </c>
      <c r="AX116" s="13" t="s">
        <v>82</v>
      </c>
      <c r="AY116" s="244" t="s">
        <v>152</v>
      </c>
    </row>
    <row r="117" s="13" customFormat="1">
      <c r="A117" s="13"/>
      <c r="B117" s="234"/>
      <c r="C117" s="235"/>
      <c r="D117" s="229" t="s">
        <v>166</v>
      </c>
      <c r="E117" s="236" t="s">
        <v>44</v>
      </c>
      <c r="F117" s="237" t="s">
        <v>2426</v>
      </c>
      <c r="G117" s="235"/>
      <c r="H117" s="238">
        <v>6.5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166</v>
      </c>
      <c r="AU117" s="244" t="s">
        <v>21</v>
      </c>
      <c r="AV117" s="13" t="s">
        <v>21</v>
      </c>
      <c r="AW117" s="13" t="s">
        <v>42</v>
      </c>
      <c r="AX117" s="13" t="s">
        <v>82</v>
      </c>
      <c r="AY117" s="244" t="s">
        <v>152</v>
      </c>
    </row>
    <row r="118" s="14" customFormat="1">
      <c r="A118" s="14"/>
      <c r="B118" s="251"/>
      <c r="C118" s="252"/>
      <c r="D118" s="229" t="s">
        <v>166</v>
      </c>
      <c r="E118" s="253" t="s">
        <v>44</v>
      </c>
      <c r="F118" s="254" t="s">
        <v>261</v>
      </c>
      <c r="G118" s="252"/>
      <c r="H118" s="255">
        <v>36.5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1" t="s">
        <v>166</v>
      </c>
      <c r="AU118" s="261" t="s">
        <v>21</v>
      </c>
      <c r="AV118" s="14" t="s">
        <v>171</v>
      </c>
      <c r="AW118" s="14" t="s">
        <v>42</v>
      </c>
      <c r="AX118" s="14" t="s">
        <v>90</v>
      </c>
      <c r="AY118" s="261" t="s">
        <v>152</v>
      </c>
    </row>
    <row r="119" s="2" customFormat="1" ht="24.15" customHeight="1">
      <c r="A119" s="42"/>
      <c r="B119" s="43"/>
      <c r="C119" s="216" t="s">
        <v>151</v>
      </c>
      <c r="D119" s="216" t="s">
        <v>155</v>
      </c>
      <c r="E119" s="217" t="s">
        <v>266</v>
      </c>
      <c r="F119" s="218" t="s">
        <v>267</v>
      </c>
      <c r="G119" s="219" t="s">
        <v>219</v>
      </c>
      <c r="H119" s="220">
        <v>36.5</v>
      </c>
      <c r="I119" s="221"/>
      <c r="J119" s="222">
        <f>ROUND(I119*H119,2)</f>
        <v>0</v>
      </c>
      <c r="K119" s="218" t="s">
        <v>251</v>
      </c>
      <c r="L119" s="48"/>
      <c r="M119" s="223" t="s">
        <v>44</v>
      </c>
      <c r="N119" s="224" t="s">
        <v>53</v>
      </c>
      <c r="O119" s="88"/>
      <c r="P119" s="225">
        <f>O119*H119</f>
        <v>0</v>
      </c>
      <c r="Q119" s="225">
        <v>1.0000000000000001E-05</v>
      </c>
      <c r="R119" s="225">
        <f>Q119*H119</f>
        <v>0.00036500000000000004</v>
      </c>
      <c r="S119" s="225">
        <v>0.091999999999999998</v>
      </c>
      <c r="T119" s="226">
        <f>S119*H119</f>
        <v>3.3580000000000001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7" t="s">
        <v>171</v>
      </c>
      <c r="AT119" s="227" t="s">
        <v>155</v>
      </c>
      <c r="AU119" s="227" t="s">
        <v>21</v>
      </c>
      <c r="AY119" s="20" t="s">
        <v>152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90</v>
      </c>
      <c r="BK119" s="228">
        <f>ROUND(I119*H119,2)</f>
        <v>0</v>
      </c>
      <c r="BL119" s="20" t="s">
        <v>171</v>
      </c>
      <c r="BM119" s="227" t="s">
        <v>2435</v>
      </c>
    </row>
    <row r="120" s="2" customFormat="1">
      <c r="A120" s="42"/>
      <c r="B120" s="43"/>
      <c r="C120" s="44"/>
      <c r="D120" s="249" t="s">
        <v>253</v>
      </c>
      <c r="E120" s="44"/>
      <c r="F120" s="250" t="s">
        <v>269</v>
      </c>
      <c r="G120" s="44"/>
      <c r="H120" s="44"/>
      <c r="I120" s="231"/>
      <c r="J120" s="44"/>
      <c r="K120" s="44"/>
      <c r="L120" s="48"/>
      <c r="M120" s="232"/>
      <c r="N120" s="233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253</v>
      </c>
      <c r="AU120" s="20" t="s">
        <v>21</v>
      </c>
    </row>
    <row r="121" s="13" customFormat="1">
      <c r="A121" s="13"/>
      <c r="B121" s="234"/>
      <c r="C121" s="235"/>
      <c r="D121" s="229" t="s">
        <v>166</v>
      </c>
      <c r="E121" s="236" t="s">
        <v>44</v>
      </c>
      <c r="F121" s="237" t="s">
        <v>2422</v>
      </c>
      <c r="G121" s="235"/>
      <c r="H121" s="238">
        <v>6.5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166</v>
      </c>
      <c r="AU121" s="244" t="s">
        <v>21</v>
      </c>
      <c r="AV121" s="13" t="s">
        <v>21</v>
      </c>
      <c r="AW121" s="13" t="s">
        <v>42</v>
      </c>
      <c r="AX121" s="13" t="s">
        <v>82</v>
      </c>
      <c r="AY121" s="244" t="s">
        <v>152</v>
      </c>
    </row>
    <row r="122" s="13" customFormat="1">
      <c r="A122" s="13"/>
      <c r="B122" s="234"/>
      <c r="C122" s="235"/>
      <c r="D122" s="229" t="s">
        <v>166</v>
      </c>
      <c r="E122" s="236" t="s">
        <v>44</v>
      </c>
      <c r="F122" s="237" t="s">
        <v>2423</v>
      </c>
      <c r="G122" s="235"/>
      <c r="H122" s="238">
        <v>12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166</v>
      </c>
      <c r="AU122" s="244" t="s">
        <v>21</v>
      </c>
      <c r="AV122" s="13" t="s">
        <v>21</v>
      </c>
      <c r="AW122" s="13" t="s">
        <v>42</v>
      </c>
      <c r="AX122" s="13" t="s">
        <v>82</v>
      </c>
      <c r="AY122" s="244" t="s">
        <v>152</v>
      </c>
    </row>
    <row r="123" s="13" customFormat="1">
      <c r="A123" s="13"/>
      <c r="B123" s="234"/>
      <c r="C123" s="235"/>
      <c r="D123" s="229" t="s">
        <v>166</v>
      </c>
      <c r="E123" s="236" t="s">
        <v>44</v>
      </c>
      <c r="F123" s="237" t="s">
        <v>2424</v>
      </c>
      <c r="G123" s="235"/>
      <c r="H123" s="238">
        <v>4.5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166</v>
      </c>
      <c r="AU123" s="244" t="s">
        <v>21</v>
      </c>
      <c r="AV123" s="13" t="s">
        <v>21</v>
      </c>
      <c r="AW123" s="13" t="s">
        <v>42</v>
      </c>
      <c r="AX123" s="13" t="s">
        <v>82</v>
      </c>
      <c r="AY123" s="244" t="s">
        <v>152</v>
      </c>
    </row>
    <row r="124" s="13" customFormat="1">
      <c r="A124" s="13"/>
      <c r="B124" s="234"/>
      <c r="C124" s="235"/>
      <c r="D124" s="229" t="s">
        <v>166</v>
      </c>
      <c r="E124" s="236" t="s">
        <v>44</v>
      </c>
      <c r="F124" s="237" t="s">
        <v>2425</v>
      </c>
      <c r="G124" s="235"/>
      <c r="H124" s="238">
        <v>7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166</v>
      </c>
      <c r="AU124" s="244" t="s">
        <v>21</v>
      </c>
      <c r="AV124" s="13" t="s">
        <v>21</v>
      </c>
      <c r="AW124" s="13" t="s">
        <v>42</v>
      </c>
      <c r="AX124" s="13" t="s">
        <v>82</v>
      </c>
      <c r="AY124" s="244" t="s">
        <v>152</v>
      </c>
    </row>
    <row r="125" s="13" customFormat="1">
      <c r="A125" s="13"/>
      <c r="B125" s="234"/>
      <c r="C125" s="235"/>
      <c r="D125" s="229" t="s">
        <v>166</v>
      </c>
      <c r="E125" s="236" t="s">
        <v>44</v>
      </c>
      <c r="F125" s="237" t="s">
        <v>2426</v>
      </c>
      <c r="G125" s="235"/>
      <c r="H125" s="238">
        <v>6.5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166</v>
      </c>
      <c r="AU125" s="244" t="s">
        <v>21</v>
      </c>
      <c r="AV125" s="13" t="s">
        <v>21</v>
      </c>
      <c r="AW125" s="13" t="s">
        <v>42</v>
      </c>
      <c r="AX125" s="13" t="s">
        <v>82</v>
      </c>
      <c r="AY125" s="244" t="s">
        <v>152</v>
      </c>
    </row>
    <row r="126" s="14" customFormat="1">
      <c r="A126" s="14"/>
      <c r="B126" s="251"/>
      <c r="C126" s="252"/>
      <c r="D126" s="229" t="s">
        <v>166</v>
      </c>
      <c r="E126" s="253" t="s">
        <v>44</v>
      </c>
      <c r="F126" s="254" t="s">
        <v>261</v>
      </c>
      <c r="G126" s="252"/>
      <c r="H126" s="255">
        <v>36.5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166</v>
      </c>
      <c r="AU126" s="261" t="s">
        <v>21</v>
      </c>
      <c r="AV126" s="14" t="s">
        <v>171</v>
      </c>
      <c r="AW126" s="14" t="s">
        <v>42</v>
      </c>
      <c r="AX126" s="14" t="s">
        <v>90</v>
      </c>
      <c r="AY126" s="261" t="s">
        <v>152</v>
      </c>
    </row>
    <row r="127" s="2" customFormat="1" ht="24.15" customHeight="1">
      <c r="A127" s="42"/>
      <c r="B127" s="43"/>
      <c r="C127" s="216" t="s">
        <v>179</v>
      </c>
      <c r="D127" s="216" t="s">
        <v>155</v>
      </c>
      <c r="E127" s="217" t="s">
        <v>1455</v>
      </c>
      <c r="F127" s="218" t="s">
        <v>1456</v>
      </c>
      <c r="G127" s="219" t="s">
        <v>283</v>
      </c>
      <c r="H127" s="220">
        <v>10</v>
      </c>
      <c r="I127" s="221"/>
      <c r="J127" s="222">
        <f>ROUND(I127*H127,2)</f>
        <v>0</v>
      </c>
      <c r="K127" s="218" t="s">
        <v>251</v>
      </c>
      <c r="L127" s="48"/>
      <c r="M127" s="223" t="s">
        <v>44</v>
      </c>
      <c r="N127" s="224" t="s">
        <v>53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0.20499999999999999</v>
      </c>
      <c r="T127" s="226">
        <f>S127*H127</f>
        <v>2.0499999999999998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7" t="s">
        <v>171</v>
      </c>
      <c r="AT127" s="227" t="s">
        <v>155</v>
      </c>
      <c r="AU127" s="227" t="s">
        <v>21</v>
      </c>
      <c r="AY127" s="20" t="s">
        <v>152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90</v>
      </c>
      <c r="BK127" s="228">
        <f>ROUND(I127*H127,2)</f>
        <v>0</v>
      </c>
      <c r="BL127" s="20" t="s">
        <v>171</v>
      </c>
      <c r="BM127" s="227" t="s">
        <v>2436</v>
      </c>
    </row>
    <row r="128" s="2" customFormat="1">
      <c r="A128" s="42"/>
      <c r="B128" s="43"/>
      <c r="C128" s="44"/>
      <c r="D128" s="249" t="s">
        <v>253</v>
      </c>
      <c r="E128" s="44"/>
      <c r="F128" s="250" t="s">
        <v>1458</v>
      </c>
      <c r="G128" s="44"/>
      <c r="H128" s="44"/>
      <c r="I128" s="231"/>
      <c r="J128" s="44"/>
      <c r="K128" s="44"/>
      <c r="L128" s="48"/>
      <c r="M128" s="232"/>
      <c r="N128" s="233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253</v>
      </c>
      <c r="AU128" s="20" t="s">
        <v>21</v>
      </c>
    </row>
    <row r="129" s="13" customFormat="1">
      <c r="A129" s="13"/>
      <c r="B129" s="234"/>
      <c r="C129" s="235"/>
      <c r="D129" s="229" t="s">
        <v>166</v>
      </c>
      <c r="E129" s="236" t="s">
        <v>44</v>
      </c>
      <c r="F129" s="237" t="s">
        <v>2437</v>
      </c>
      <c r="G129" s="235"/>
      <c r="H129" s="238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166</v>
      </c>
      <c r="AU129" s="244" t="s">
        <v>21</v>
      </c>
      <c r="AV129" s="13" t="s">
        <v>21</v>
      </c>
      <c r="AW129" s="13" t="s">
        <v>42</v>
      </c>
      <c r="AX129" s="13" t="s">
        <v>82</v>
      </c>
      <c r="AY129" s="244" t="s">
        <v>152</v>
      </c>
    </row>
    <row r="130" s="13" customFormat="1">
      <c r="A130" s="13"/>
      <c r="B130" s="234"/>
      <c r="C130" s="235"/>
      <c r="D130" s="229" t="s">
        <v>166</v>
      </c>
      <c r="E130" s="236" t="s">
        <v>44</v>
      </c>
      <c r="F130" s="237" t="s">
        <v>2438</v>
      </c>
      <c r="G130" s="235"/>
      <c r="H130" s="238">
        <v>3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166</v>
      </c>
      <c r="AU130" s="244" t="s">
        <v>21</v>
      </c>
      <c r="AV130" s="13" t="s">
        <v>21</v>
      </c>
      <c r="AW130" s="13" t="s">
        <v>42</v>
      </c>
      <c r="AX130" s="13" t="s">
        <v>82</v>
      </c>
      <c r="AY130" s="244" t="s">
        <v>152</v>
      </c>
    </row>
    <row r="131" s="13" customFormat="1">
      <c r="A131" s="13"/>
      <c r="B131" s="234"/>
      <c r="C131" s="235"/>
      <c r="D131" s="229" t="s">
        <v>166</v>
      </c>
      <c r="E131" s="236" t="s">
        <v>44</v>
      </c>
      <c r="F131" s="237" t="s">
        <v>2439</v>
      </c>
      <c r="G131" s="235"/>
      <c r="H131" s="238">
        <v>4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166</v>
      </c>
      <c r="AU131" s="244" t="s">
        <v>21</v>
      </c>
      <c r="AV131" s="13" t="s">
        <v>21</v>
      </c>
      <c r="AW131" s="13" t="s">
        <v>42</v>
      </c>
      <c r="AX131" s="13" t="s">
        <v>82</v>
      </c>
      <c r="AY131" s="244" t="s">
        <v>152</v>
      </c>
    </row>
    <row r="132" s="13" customFormat="1">
      <c r="A132" s="13"/>
      <c r="B132" s="234"/>
      <c r="C132" s="235"/>
      <c r="D132" s="229" t="s">
        <v>166</v>
      </c>
      <c r="E132" s="236" t="s">
        <v>44</v>
      </c>
      <c r="F132" s="237" t="s">
        <v>2440</v>
      </c>
      <c r="G132" s="235"/>
      <c r="H132" s="238">
        <v>2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166</v>
      </c>
      <c r="AU132" s="244" t="s">
        <v>21</v>
      </c>
      <c r="AV132" s="13" t="s">
        <v>21</v>
      </c>
      <c r="AW132" s="13" t="s">
        <v>42</v>
      </c>
      <c r="AX132" s="13" t="s">
        <v>82</v>
      </c>
      <c r="AY132" s="244" t="s">
        <v>152</v>
      </c>
    </row>
    <row r="133" s="14" customFormat="1">
      <c r="A133" s="14"/>
      <c r="B133" s="251"/>
      <c r="C133" s="252"/>
      <c r="D133" s="229" t="s">
        <v>166</v>
      </c>
      <c r="E133" s="253" t="s">
        <v>44</v>
      </c>
      <c r="F133" s="254" t="s">
        <v>261</v>
      </c>
      <c r="G133" s="252"/>
      <c r="H133" s="255">
        <v>10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166</v>
      </c>
      <c r="AU133" s="261" t="s">
        <v>21</v>
      </c>
      <c r="AV133" s="14" t="s">
        <v>171</v>
      </c>
      <c r="AW133" s="14" t="s">
        <v>42</v>
      </c>
      <c r="AX133" s="14" t="s">
        <v>90</v>
      </c>
      <c r="AY133" s="261" t="s">
        <v>152</v>
      </c>
    </row>
    <row r="134" s="2" customFormat="1" ht="16.5" customHeight="1">
      <c r="A134" s="42"/>
      <c r="B134" s="43"/>
      <c r="C134" s="216" t="s">
        <v>184</v>
      </c>
      <c r="D134" s="216" t="s">
        <v>155</v>
      </c>
      <c r="E134" s="217" t="s">
        <v>270</v>
      </c>
      <c r="F134" s="218" t="s">
        <v>271</v>
      </c>
      <c r="G134" s="219" t="s">
        <v>272</v>
      </c>
      <c r="H134" s="220">
        <v>48</v>
      </c>
      <c r="I134" s="221"/>
      <c r="J134" s="222">
        <f>ROUND(I134*H134,2)</f>
        <v>0</v>
      </c>
      <c r="K134" s="218" t="s">
        <v>251</v>
      </c>
      <c r="L134" s="48"/>
      <c r="M134" s="223" t="s">
        <v>44</v>
      </c>
      <c r="N134" s="224" t="s">
        <v>53</v>
      </c>
      <c r="O134" s="88"/>
      <c r="P134" s="225">
        <f>O134*H134</f>
        <v>0</v>
      </c>
      <c r="Q134" s="225">
        <v>3.0000000000000001E-05</v>
      </c>
      <c r="R134" s="225">
        <f>Q134*H134</f>
        <v>0.0014400000000000001</v>
      </c>
      <c r="S134" s="225">
        <v>0</v>
      </c>
      <c r="T134" s="226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7" t="s">
        <v>171</v>
      </c>
      <c r="AT134" s="227" t="s">
        <v>155</v>
      </c>
      <c r="AU134" s="227" t="s">
        <v>21</v>
      </c>
      <c r="AY134" s="20" t="s">
        <v>152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90</v>
      </c>
      <c r="BK134" s="228">
        <f>ROUND(I134*H134,2)</f>
        <v>0</v>
      </c>
      <c r="BL134" s="20" t="s">
        <v>171</v>
      </c>
      <c r="BM134" s="227" t="s">
        <v>2441</v>
      </c>
    </row>
    <row r="135" s="2" customFormat="1">
      <c r="A135" s="42"/>
      <c r="B135" s="43"/>
      <c r="C135" s="44"/>
      <c r="D135" s="249" t="s">
        <v>253</v>
      </c>
      <c r="E135" s="44"/>
      <c r="F135" s="250" t="s">
        <v>274</v>
      </c>
      <c r="G135" s="44"/>
      <c r="H135" s="44"/>
      <c r="I135" s="231"/>
      <c r="J135" s="44"/>
      <c r="K135" s="44"/>
      <c r="L135" s="48"/>
      <c r="M135" s="232"/>
      <c r="N135" s="233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253</v>
      </c>
      <c r="AU135" s="20" t="s">
        <v>21</v>
      </c>
    </row>
    <row r="136" s="13" customFormat="1">
      <c r="A136" s="13"/>
      <c r="B136" s="234"/>
      <c r="C136" s="235"/>
      <c r="D136" s="229" t="s">
        <v>166</v>
      </c>
      <c r="E136" s="236" t="s">
        <v>44</v>
      </c>
      <c r="F136" s="237" t="s">
        <v>2442</v>
      </c>
      <c r="G136" s="235"/>
      <c r="H136" s="238">
        <v>48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166</v>
      </c>
      <c r="AU136" s="244" t="s">
        <v>21</v>
      </c>
      <c r="AV136" s="13" t="s">
        <v>21</v>
      </c>
      <c r="AW136" s="13" t="s">
        <v>42</v>
      </c>
      <c r="AX136" s="13" t="s">
        <v>90</v>
      </c>
      <c r="AY136" s="244" t="s">
        <v>152</v>
      </c>
    </row>
    <row r="137" s="2" customFormat="1" ht="24.15" customHeight="1">
      <c r="A137" s="42"/>
      <c r="B137" s="43"/>
      <c r="C137" s="216" t="s">
        <v>188</v>
      </c>
      <c r="D137" s="216" t="s">
        <v>155</v>
      </c>
      <c r="E137" s="217" t="s">
        <v>276</v>
      </c>
      <c r="F137" s="218" t="s">
        <v>277</v>
      </c>
      <c r="G137" s="219" t="s">
        <v>278</v>
      </c>
      <c r="H137" s="220">
        <v>6</v>
      </c>
      <c r="I137" s="221"/>
      <c r="J137" s="222">
        <f>ROUND(I137*H137,2)</f>
        <v>0</v>
      </c>
      <c r="K137" s="218" t="s">
        <v>251</v>
      </c>
      <c r="L137" s="48"/>
      <c r="M137" s="223" t="s">
        <v>44</v>
      </c>
      <c r="N137" s="224" t="s">
        <v>53</v>
      </c>
      <c r="O137" s="8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7" t="s">
        <v>171</v>
      </c>
      <c r="AT137" s="227" t="s">
        <v>155</v>
      </c>
      <c r="AU137" s="227" t="s">
        <v>21</v>
      </c>
      <c r="AY137" s="20" t="s">
        <v>152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90</v>
      </c>
      <c r="BK137" s="228">
        <f>ROUND(I137*H137,2)</f>
        <v>0</v>
      </c>
      <c r="BL137" s="20" t="s">
        <v>171</v>
      </c>
      <c r="BM137" s="227" t="s">
        <v>2443</v>
      </c>
    </row>
    <row r="138" s="2" customFormat="1">
      <c r="A138" s="42"/>
      <c r="B138" s="43"/>
      <c r="C138" s="44"/>
      <c r="D138" s="249" t="s">
        <v>253</v>
      </c>
      <c r="E138" s="44"/>
      <c r="F138" s="250" t="s">
        <v>280</v>
      </c>
      <c r="G138" s="44"/>
      <c r="H138" s="44"/>
      <c r="I138" s="231"/>
      <c r="J138" s="44"/>
      <c r="K138" s="44"/>
      <c r="L138" s="48"/>
      <c r="M138" s="232"/>
      <c r="N138" s="233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253</v>
      </c>
      <c r="AU138" s="20" t="s">
        <v>21</v>
      </c>
    </row>
    <row r="139" s="13" customFormat="1">
      <c r="A139" s="13"/>
      <c r="B139" s="234"/>
      <c r="C139" s="235"/>
      <c r="D139" s="229" t="s">
        <v>166</v>
      </c>
      <c r="E139" s="236" t="s">
        <v>44</v>
      </c>
      <c r="F139" s="237" t="s">
        <v>179</v>
      </c>
      <c r="G139" s="235"/>
      <c r="H139" s="238">
        <v>6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166</v>
      </c>
      <c r="AU139" s="244" t="s">
        <v>21</v>
      </c>
      <c r="AV139" s="13" t="s">
        <v>21</v>
      </c>
      <c r="AW139" s="13" t="s">
        <v>42</v>
      </c>
      <c r="AX139" s="13" t="s">
        <v>90</v>
      </c>
      <c r="AY139" s="244" t="s">
        <v>152</v>
      </c>
    </row>
    <row r="140" s="2" customFormat="1" ht="24.15" customHeight="1">
      <c r="A140" s="42"/>
      <c r="B140" s="43"/>
      <c r="C140" s="216" t="s">
        <v>192</v>
      </c>
      <c r="D140" s="216" t="s">
        <v>155</v>
      </c>
      <c r="E140" s="217" t="s">
        <v>305</v>
      </c>
      <c r="F140" s="218" t="s">
        <v>306</v>
      </c>
      <c r="G140" s="219" t="s">
        <v>212</v>
      </c>
      <c r="H140" s="220">
        <v>6.2999999999999998</v>
      </c>
      <c r="I140" s="221"/>
      <c r="J140" s="222">
        <f>ROUND(I140*H140,2)</f>
        <v>0</v>
      </c>
      <c r="K140" s="218" t="s">
        <v>251</v>
      </c>
      <c r="L140" s="48"/>
      <c r="M140" s="223" t="s">
        <v>44</v>
      </c>
      <c r="N140" s="224" t="s">
        <v>53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7" t="s">
        <v>171</v>
      </c>
      <c r="AT140" s="227" t="s">
        <v>155</v>
      </c>
      <c r="AU140" s="227" t="s">
        <v>21</v>
      </c>
      <c r="AY140" s="20" t="s">
        <v>152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90</v>
      </c>
      <c r="BK140" s="228">
        <f>ROUND(I140*H140,2)</f>
        <v>0</v>
      </c>
      <c r="BL140" s="20" t="s">
        <v>171</v>
      </c>
      <c r="BM140" s="227" t="s">
        <v>2444</v>
      </c>
    </row>
    <row r="141" s="2" customFormat="1">
      <c r="A141" s="42"/>
      <c r="B141" s="43"/>
      <c r="C141" s="44"/>
      <c r="D141" s="249" t="s">
        <v>253</v>
      </c>
      <c r="E141" s="44"/>
      <c r="F141" s="250" t="s">
        <v>308</v>
      </c>
      <c r="G141" s="44"/>
      <c r="H141" s="44"/>
      <c r="I141" s="231"/>
      <c r="J141" s="44"/>
      <c r="K141" s="44"/>
      <c r="L141" s="48"/>
      <c r="M141" s="232"/>
      <c r="N141" s="233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253</v>
      </c>
      <c r="AU141" s="20" t="s">
        <v>21</v>
      </c>
    </row>
    <row r="142" s="13" customFormat="1">
      <c r="A142" s="13"/>
      <c r="B142" s="234"/>
      <c r="C142" s="235"/>
      <c r="D142" s="229" t="s">
        <v>166</v>
      </c>
      <c r="E142" s="236" t="s">
        <v>44</v>
      </c>
      <c r="F142" s="237" t="s">
        <v>2445</v>
      </c>
      <c r="G142" s="235"/>
      <c r="H142" s="238">
        <v>3.23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166</v>
      </c>
      <c r="AU142" s="244" t="s">
        <v>21</v>
      </c>
      <c r="AV142" s="13" t="s">
        <v>21</v>
      </c>
      <c r="AW142" s="13" t="s">
        <v>42</v>
      </c>
      <c r="AX142" s="13" t="s">
        <v>82</v>
      </c>
      <c r="AY142" s="244" t="s">
        <v>152</v>
      </c>
    </row>
    <row r="143" s="13" customFormat="1">
      <c r="A143" s="13"/>
      <c r="B143" s="234"/>
      <c r="C143" s="235"/>
      <c r="D143" s="229" t="s">
        <v>166</v>
      </c>
      <c r="E143" s="236" t="s">
        <v>44</v>
      </c>
      <c r="F143" s="237" t="s">
        <v>2446</v>
      </c>
      <c r="G143" s="235"/>
      <c r="H143" s="238">
        <v>4.7999999999999998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166</v>
      </c>
      <c r="AU143" s="244" t="s">
        <v>21</v>
      </c>
      <c r="AV143" s="13" t="s">
        <v>21</v>
      </c>
      <c r="AW143" s="13" t="s">
        <v>42</v>
      </c>
      <c r="AX143" s="13" t="s">
        <v>82</v>
      </c>
      <c r="AY143" s="244" t="s">
        <v>152</v>
      </c>
    </row>
    <row r="144" s="13" customFormat="1">
      <c r="A144" s="13"/>
      <c r="B144" s="234"/>
      <c r="C144" s="235"/>
      <c r="D144" s="229" t="s">
        <v>166</v>
      </c>
      <c r="E144" s="236" t="s">
        <v>44</v>
      </c>
      <c r="F144" s="237" t="s">
        <v>2447</v>
      </c>
      <c r="G144" s="235"/>
      <c r="H144" s="238">
        <v>2.8500000000000001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166</v>
      </c>
      <c r="AU144" s="244" t="s">
        <v>21</v>
      </c>
      <c r="AV144" s="13" t="s">
        <v>21</v>
      </c>
      <c r="AW144" s="13" t="s">
        <v>42</v>
      </c>
      <c r="AX144" s="13" t="s">
        <v>82</v>
      </c>
      <c r="AY144" s="244" t="s">
        <v>152</v>
      </c>
    </row>
    <row r="145" s="13" customFormat="1">
      <c r="A145" s="13"/>
      <c r="B145" s="234"/>
      <c r="C145" s="235"/>
      <c r="D145" s="229" t="s">
        <v>166</v>
      </c>
      <c r="E145" s="236" t="s">
        <v>44</v>
      </c>
      <c r="F145" s="237" t="s">
        <v>2448</v>
      </c>
      <c r="G145" s="235"/>
      <c r="H145" s="238">
        <v>4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166</v>
      </c>
      <c r="AU145" s="244" t="s">
        <v>21</v>
      </c>
      <c r="AV145" s="13" t="s">
        <v>21</v>
      </c>
      <c r="AW145" s="13" t="s">
        <v>42</v>
      </c>
      <c r="AX145" s="13" t="s">
        <v>82</v>
      </c>
      <c r="AY145" s="244" t="s">
        <v>152</v>
      </c>
    </row>
    <row r="146" s="13" customFormat="1">
      <c r="A146" s="13"/>
      <c r="B146" s="234"/>
      <c r="C146" s="235"/>
      <c r="D146" s="229" t="s">
        <v>166</v>
      </c>
      <c r="E146" s="236" t="s">
        <v>44</v>
      </c>
      <c r="F146" s="237" t="s">
        <v>2449</v>
      </c>
      <c r="G146" s="235"/>
      <c r="H146" s="238">
        <v>6.4000000000000004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166</v>
      </c>
      <c r="AU146" s="244" t="s">
        <v>21</v>
      </c>
      <c r="AV146" s="13" t="s">
        <v>21</v>
      </c>
      <c r="AW146" s="13" t="s">
        <v>42</v>
      </c>
      <c r="AX146" s="13" t="s">
        <v>82</v>
      </c>
      <c r="AY146" s="244" t="s">
        <v>152</v>
      </c>
    </row>
    <row r="147" s="13" customFormat="1">
      <c r="A147" s="13"/>
      <c r="B147" s="234"/>
      <c r="C147" s="235"/>
      <c r="D147" s="229" t="s">
        <v>166</v>
      </c>
      <c r="E147" s="236" t="s">
        <v>44</v>
      </c>
      <c r="F147" s="237" t="s">
        <v>2450</v>
      </c>
      <c r="G147" s="235"/>
      <c r="H147" s="238">
        <v>6.4000000000000004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166</v>
      </c>
      <c r="AU147" s="244" t="s">
        <v>21</v>
      </c>
      <c r="AV147" s="13" t="s">
        <v>21</v>
      </c>
      <c r="AW147" s="13" t="s">
        <v>42</v>
      </c>
      <c r="AX147" s="13" t="s">
        <v>82</v>
      </c>
      <c r="AY147" s="244" t="s">
        <v>152</v>
      </c>
    </row>
    <row r="148" s="13" customFormat="1">
      <c r="A148" s="13"/>
      <c r="B148" s="234"/>
      <c r="C148" s="235"/>
      <c r="D148" s="229" t="s">
        <v>166</v>
      </c>
      <c r="E148" s="236" t="s">
        <v>44</v>
      </c>
      <c r="F148" s="237" t="s">
        <v>2451</v>
      </c>
      <c r="G148" s="235"/>
      <c r="H148" s="238">
        <v>-17.885000000000002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166</v>
      </c>
      <c r="AU148" s="244" t="s">
        <v>21</v>
      </c>
      <c r="AV148" s="13" t="s">
        <v>21</v>
      </c>
      <c r="AW148" s="13" t="s">
        <v>42</v>
      </c>
      <c r="AX148" s="13" t="s">
        <v>82</v>
      </c>
      <c r="AY148" s="244" t="s">
        <v>152</v>
      </c>
    </row>
    <row r="149" s="13" customFormat="1">
      <c r="A149" s="13"/>
      <c r="B149" s="234"/>
      <c r="C149" s="235"/>
      <c r="D149" s="229" t="s">
        <v>166</v>
      </c>
      <c r="E149" s="236" t="s">
        <v>44</v>
      </c>
      <c r="F149" s="237" t="s">
        <v>2452</v>
      </c>
      <c r="G149" s="235"/>
      <c r="H149" s="238">
        <v>-1.9199999999999999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166</v>
      </c>
      <c r="AU149" s="244" t="s">
        <v>21</v>
      </c>
      <c r="AV149" s="13" t="s">
        <v>21</v>
      </c>
      <c r="AW149" s="13" t="s">
        <v>42</v>
      </c>
      <c r="AX149" s="13" t="s">
        <v>82</v>
      </c>
      <c r="AY149" s="244" t="s">
        <v>152</v>
      </c>
    </row>
    <row r="150" s="15" customFormat="1">
      <c r="A150" s="15"/>
      <c r="B150" s="278"/>
      <c r="C150" s="279"/>
      <c r="D150" s="229" t="s">
        <v>166</v>
      </c>
      <c r="E150" s="280" t="s">
        <v>59</v>
      </c>
      <c r="F150" s="281" t="s">
        <v>1496</v>
      </c>
      <c r="G150" s="279"/>
      <c r="H150" s="282">
        <v>7.875</v>
      </c>
      <c r="I150" s="283"/>
      <c r="J150" s="279"/>
      <c r="K150" s="279"/>
      <c r="L150" s="284"/>
      <c r="M150" s="285"/>
      <c r="N150" s="286"/>
      <c r="O150" s="286"/>
      <c r="P150" s="286"/>
      <c r="Q150" s="286"/>
      <c r="R150" s="286"/>
      <c r="S150" s="286"/>
      <c r="T150" s="28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8" t="s">
        <v>166</v>
      </c>
      <c r="AU150" s="288" t="s">
        <v>21</v>
      </c>
      <c r="AV150" s="15" t="s">
        <v>167</v>
      </c>
      <c r="AW150" s="15" t="s">
        <v>42</v>
      </c>
      <c r="AX150" s="15" t="s">
        <v>82</v>
      </c>
      <c r="AY150" s="288" t="s">
        <v>152</v>
      </c>
    </row>
    <row r="151" s="13" customFormat="1">
      <c r="A151" s="13"/>
      <c r="B151" s="234"/>
      <c r="C151" s="235"/>
      <c r="D151" s="229" t="s">
        <v>166</v>
      </c>
      <c r="E151" s="236" t="s">
        <v>44</v>
      </c>
      <c r="F151" s="237" t="s">
        <v>1497</v>
      </c>
      <c r="G151" s="235"/>
      <c r="H151" s="238">
        <v>6.2999999999999998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166</v>
      </c>
      <c r="AU151" s="244" t="s">
        <v>21</v>
      </c>
      <c r="AV151" s="13" t="s">
        <v>21</v>
      </c>
      <c r="AW151" s="13" t="s">
        <v>42</v>
      </c>
      <c r="AX151" s="13" t="s">
        <v>90</v>
      </c>
      <c r="AY151" s="244" t="s">
        <v>152</v>
      </c>
    </row>
    <row r="152" s="2" customFormat="1" ht="33" customHeight="1">
      <c r="A152" s="42"/>
      <c r="B152" s="43"/>
      <c r="C152" s="216" t="s">
        <v>198</v>
      </c>
      <c r="D152" s="216" t="s">
        <v>155</v>
      </c>
      <c r="E152" s="217" t="s">
        <v>1498</v>
      </c>
      <c r="F152" s="218" t="s">
        <v>1499</v>
      </c>
      <c r="G152" s="219" t="s">
        <v>212</v>
      </c>
      <c r="H152" s="220">
        <v>1.1810000000000001</v>
      </c>
      <c r="I152" s="221"/>
      <c r="J152" s="222">
        <f>ROUND(I152*H152,2)</f>
        <v>0</v>
      </c>
      <c r="K152" s="218" t="s">
        <v>251</v>
      </c>
      <c r="L152" s="48"/>
      <c r="M152" s="223" t="s">
        <v>44</v>
      </c>
      <c r="N152" s="224" t="s">
        <v>53</v>
      </c>
      <c r="O152" s="8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27" t="s">
        <v>171</v>
      </c>
      <c r="AT152" s="227" t="s">
        <v>155</v>
      </c>
      <c r="AU152" s="227" t="s">
        <v>21</v>
      </c>
      <c r="AY152" s="20" t="s">
        <v>152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90</v>
      </c>
      <c r="BK152" s="228">
        <f>ROUND(I152*H152,2)</f>
        <v>0</v>
      </c>
      <c r="BL152" s="20" t="s">
        <v>171</v>
      </c>
      <c r="BM152" s="227" t="s">
        <v>2453</v>
      </c>
    </row>
    <row r="153" s="2" customFormat="1">
      <c r="A153" s="42"/>
      <c r="B153" s="43"/>
      <c r="C153" s="44"/>
      <c r="D153" s="249" t="s">
        <v>253</v>
      </c>
      <c r="E153" s="44"/>
      <c r="F153" s="250" t="s">
        <v>1501</v>
      </c>
      <c r="G153" s="44"/>
      <c r="H153" s="44"/>
      <c r="I153" s="231"/>
      <c r="J153" s="44"/>
      <c r="K153" s="44"/>
      <c r="L153" s="48"/>
      <c r="M153" s="232"/>
      <c r="N153" s="233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253</v>
      </c>
      <c r="AU153" s="20" t="s">
        <v>21</v>
      </c>
    </row>
    <row r="154" s="13" customFormat="1">
      <c r="A154" s="13"/>
      <c r="B154" s="234"/>
      <c r="C154" s="235"/>
      <c r="D154" s="229" t="s">
        <v>166</v>
      </c>
      <c r="E154" s="236" t="s">
        <v>44</v>
      </c>
      <c r="F154" s="237" t="s">
        <v>1502</v>
      </c>
      <c r="G154" s="235"/>
      <c r="H154" s="238">
        <v>1.1810000000000001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166</v>
      </c>
      <c r="AU154" s="244" t="s">
        <v>21</v>
      </c>
      <c r="AV154" s="13" t="s">
        <v>21</v>
      </c>
      <c r="AW154" s="13" t="s">
        <v>42</v>
      </c>
      <c r="AX154" s="13" t="s">
        <v>90</v>
      </c>
      <c r="AY154" s="244" t="s">
        <v>152</v>
      </c>
    </row>
    <row r="155" s="2" customFormat="1" ht="33" customHeight="1">
      <c r="A155" s="42"/>
      <c r="B155" s="43"/>
      <c r="C155" s="216" t="s">
        <v>203</v>
      </c>
      <c r="D155" s="216" t="s">
        <v>155</v>
      </c>
      <c r="E155" s="217" t="s">
        <v>1503</v>
      </c>
      <c r="F155" s="218" t="s">
        <v>1504</v>
      </c>
      <c r="G155" s="219" t="s">
        <v>212</v>
      </c>
      <c r="H155" s="220">
        <v>0.39400000000000002</v>
      </c>
      <c r="I155" s="221"/>
      <c r="J155" s="222">
        <f>ROUND(I155*H155,2)</f>
        <v>0</v>
      </c>
      <c r="K155" s="218" t="s">
        <v>251</v>
      </c>
      <c r="L155" s="48"/>
      <c r="M155" s="223" t="s">
        <v>44</v>
      </c>
      <c r="N155" s="224" t="s">
        <v>53</v>
      </c>
      <c r="O155" s="8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7" t="s">
        <v>171</v>
      </c>
      <c r="AT155" s="227" t="s">
        <v>155</v>
      </c>
      <c r="AU155" s="227" t="s">
        <v>21</v>
      </c>
      <c r="AY155" s="20" t="s">
        <v>152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90</v>
      </c>
      <c r="BK155" s="228">
        <f>ROUND(I155*H155,2)</f>
        <v>0</v>
      </c>
      <c r="BL155" s="20" t="s">
        <v>171</v>
      </c>
      <c r="BM155" s="227" t="s">
        <v>2454</v>
      </c>
    </row>
    <row r="156" s="2" customFormat="1">
      <c r="A156" s="42"/>
      <c r="B156" s="43"/>
      <c r="C156" s="44"/>
      <c r="D156" s="249" t="s">
        <v>253</v>
      </c>
      <c r="E156" s="44"/>
      <c r="F156" s="250" t="s">
        <v>1506</v>
      </c>
      <c r="G156" s="44"/>
      <c r="H156" s="44"/>
      <c r="I156" s="231"/>
      <c r="J156" s="44"/>
      <c r="K156" s="44"/>
      <c r="L156" s="48"/>
      <c r="M156" s="232"/>
      <c r="N156" s="233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253</v>
      </c>
      <c r="AU156" s="20" t="s">
        <v>21</v>
      </c>
    </row>
    <row r="157" s="13" customFormat="1">
      <c r="A157" s="13"/>
      <c r="B157" s="234"/>
      <c r="C157" s="235"/>
      <c r="D157" s="229" t="s">
        <v>166</v>
      </c>
      <c r="E157" s="236" t="s">
        <v>44</v>
      </c>
      <c r="F157" s="237" t="s">
        <v>1507</v>
      </c>
      <c r="G157" s="235"/>
      <c r="H157" s="238">
        <v>0.39400000000000002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166</v>
      </c>
      <c r="AU157" s="244" t="s">
        <v>21</v>
      </c>
      <c r="AV157" s="13" t="s">
        <v>21</v>
      </c>
      <c r="AW157" s="13" t="s">
        <v>42</v>
      </c>
      <c r="AX157" s="13" t="s">
        <v>90</v>
      </c>
      <c r="AY157" s="244" t="s">
        <v>152</v>
      </c>
    </row>
    <row r="158" s="2" customFormat="1" ht="21.75" customHeight="1">
      <c r="A158" s="42"/>
      <c r="B158" s="43"/>
      <c r="C158" s="216" t="s">
        <v>8</v>
      </c>
      <c r="D158" s="216" t="s">
        <v>155</v>
      </c>
      <c r="E158" s="217" t="s">
        <v>1527</v>
      </c>
      <c r="F158" s="218" t="s">
        <v>1528</v>
      </c>
      <c r="G158" s="219" t="s">
        <v>219</v>
      </c>
      <c r="H158" s="220">
        <v>55.359999999999999</v>
      </c>
      <c r="I158" s="221"/>
      <c r="J158" s="222">
        <f>ROUND(I158*H158,2)</f>
        <v>0</v>
      </c>
      <c r="K158" s="218" t="s">
        <v>251</v>
      </c>
      <c r="L158" s="48"/>
      <c r="M158" s="223" t="s">
        <v>44</v>
      </c>
      <c r="N158" s="224" t="s">
        <v>53</v>
      </c>
      <c r="O158" s="88"/>
      <c r="P158" s="225">
        <f>O158*H158</f>
        <v>0</v>
      </c>
      <c r="Q158" s="225">
        <v>0.00084000000000000003</v>
      </c>
      <c r="R158" s="225">
        <f>Q158*H158</f>
        <v>0.046502399999999999</v>
      </c>
      <c r="S158" s="225">
        <v>0</v>
      </c>
      <c r="T158" s="226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7" t="s">
        <v>171</v>
      </c>
      <c r="AT158" s="227" t="s">
        <v>155</v>
      </c>
      <c r="AU158" s="227" t="s">
        <v>21</v>
      </c>
      <c r="AY158" s="20" t="s">
        <v>152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90</v>
      </c>
      <c r="BK158" s="228">
        <f>ROUND(I158*H158,2)</f>
        <v>0</v>
      </c>
      <c r="BL158" s="20" t="s">
        <v>171</v>
      </c>
      <c r="BM158" s="227" t="s">
        <v>2455</v>
      </c>
    </row>
    <row r="159" s="2" customFormat="1">
      <c r="A159" s="42"/>
      <c r="B159" s="43"/>
      <c r="C159" s="44"/>
      <c r="D159" s="249" t="s">
        <v>253</v>
      </c>
      <c r="E159" s="44"/>
      <c r="F159" s="250" t="s">
        <v>1530</v>
      </c>
      <c r="G159" s="44"/>
      <c r="H159" s="44"/>
      <c r="I159" s="231"/>
      <c r="J159" s="44"/>
      <c r="K159" s="44"/>
      <c r="L159" s="48"/>
      <c r="M159" s="232"/>
      <c r="N159" s="233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253</v>
      </c>
      <c r="AU159" s="20" t="s">
        <v>21</v>
      </c>
    </row>
    <row r="160" s="13" customFormat="1">
      <c r="A160" s="13"/>
      <c r="B160" s="234"/>
      <c r="C160" s="235"/>
      <c r="D160" s="229" t="s">
        <v>166</v>
      </c>
      <c r="E160" s="236" t="s">
        <v>44</v>
      </c>
      <c r="F160" s="237" t="s">
        <v>2456</v>
      </c>
      <c r="G160" s="235"/>
      <c r="H160" s="238">
        <v>6.46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166</v>
      </c>
      <c r="AU160" s="244" t="s">
        <v>21</v>
      </c>
      <c r="AV160" s="13" t="s">
        <v>21</v>
      </c>
      <c r="AW160" s="13" t="s">
        <v>42</v>
      </c>
      <c r="AX160" s="13" t="s">
        <v>82</v>
      </c>
      <c r="AY160" s="244" t="s">
        <v>152</v>
      </c>
    </row>
    <row r="161" s="13" customFormat="1">
      <c r="A161" s="13"/>
      <c r="B161" s="234"/>
      <c r="C161" s="235"/>
      <c r="D161" s="229" t="s">
        <v>166</v>
      </c>
      <c r="E161" s="236" t="s">
        <v>44</v>
      </c>
      <c r="F161" s="237" t="s">
        <v>2457</v>
      </c>
      <c r="G161" s="235"/>
      <c r="H161" s="238">
        <v>9.5999999999999996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166</v>
      </c>
      <c r="AU161" s="244" t="s">
        <v>21</v>
      </c>
      <c r="AV161" s="13" t="s">
        <v>21</v>
      </c>
      <c r="AW161" s="13" t="s">
        <v>42</v>
      </c>
      <c r="AX161" s="13" t="s">
        <v>82</v>
      </c>
      <c r="AY161" s="244" t="s">
        <v>152</v>
      </c>
    </row>
    <row r="162" s="13" customFormat="1">
      <c r="A162" s="13"/>
      <c r="B162" s="234"/>
      <c r="C162" s="235"/>
      <c r="D162" s="229" t="s">
        <v>166</v>
      </c>
      <c r="E162" s="236" t="s">
        <v>44</v>
      </c>
      <c r="F162" s="237" t="s">
        <v>2458</v>
      </c>
      <c r="G162" s="235"/>
      <c r="H162" s="238">
        <v>5.7000000000000002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166</v>
      </c>
      <c r="AU162" s="244" t="s">
        <v>21</v>
      </c>
      <c r="AV162" s="13" t="s">
        <v>21</v>
      </c>
      <c r="AW162" s="13" t="s">
        <v>42</v>
      </c>
      <c r="AX162" s="13" t="s">
        <v>82</v>
      </c>
      <c r="AY162" s="244" t="s">
        <v>152</v>
      </c>
    </row>
    <row r="163" s="13" customFormat="1">
      <c r="A163" s="13"/>
      <c r="B163" s="234"/>
      <c r="C163" s="235"/>
      <c r="D163" s="229" t="s">
        <v>166</v>
      </c>
      <c r="E163" s="236" t="s">
        <v>44</v>
      </c>
      <c r="F163" s="237" t="s">
        <v>2459</v>
      </c>
      <c r="G163" s="235"/>
      <c r="H163" s="238">
        <v>8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166</v>
      </c>
      <c r="AU163" s="244" t="s">
        <v>21</v>
      </c>
      <c r="AV163" s="13" t="s">
        <v>21</v>
      </c>
      <c r="AW163" s="13" t="s">
        <v>42</v>
      </c>
      <c r="AX163" s="13" t="s">
        <v>82</v>
      </c>
      <c r="AY163" s="244" t="s">
        <v>152</v>
      </c>
    </row>
    <row r="164" s="13" customFormat="1">
      <c r="A164" s="13"/>
      <c r="B164" s="234"/>
      <c r="C164" s="235"/>
      <c r="D164" s="229" t="s">
        <v>166</v>
      </c>
      <c r="E164" s="236" t="s">
        <v>44</v>
      </c>
      <c r="F164" s="237" t="s">
        <v>2460</v>
      </c>
      <c r="G164" s="235"/>
      <c r="H164" s="238">
        <v>12.800000000000001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166</v>
      </c>
      <c r="AU164" s="244" t="s">
        <v>21</v>
      </c>
      <c r="AV164" s="13" t="s">
        <v>21</v>
      </c>
      <c r="AW164" s="13" t="s">
        <v>42</v>
      </c>
      <c r="AX164" s="13" t="s">
        <v>82</v>
      </c>
      <c r="AY164" s="244" t="s">
        <v>152</v>
      </c>
    </row>
    <row r="165" s="13" customFormat="1">
      <c r="A165" s="13"/>
      <c r="B165" s="234"/>
      <c r="C165" s="235"/>
      <c r="D165" s="229" t="s">
        <v>166</v>
      </c>
      <c r="E165" s="236" t="s">
        <v>44</v>
      </c>
      <c r="F165" s="237" t="s">
        <v>2461</v>
      </c>
      <c r="G165" s="235"/>
      <c r="H165" s="238">
        <v>12.800000000000001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166</v>
      </c>
      <c r="AU165" s="244" t="s">
        <v>21</v>
      </c>
      <c r="AV165" s="13" t="s">
        <v>21</v>
      </c>
      <c r="AW165" s="13" t="s">
        <v>42</v>
      </c>
      <c r="AX165" s="13" t="s">
        <v>82</v>
      </c>
      <c r="AY165" s="244" t="s">
        <v>152</v>
      </c>
    </row>
    <row r="166" s="14" customFormat="1">
      <c r="A166" s="14"/>
      <c r="B166" s="251"/>
      <c r="C166" s="252"/>
      <c r="D166" s="229" t="s">
        <v>166</v>
      </c>
      <c r="E166" s="253" t="s">
        <v>44</v>
      </c>
      <c r="F166" s="254" t="s">
        <v>261</v>
      </c>
      <c r="G166" s="252"/>
      <c r="H166" s="255">
        <v>55.359999999999999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166</v>
      </c>
      <c r="AU166" s="261" t="s">
        <v>21</v>
      </c>
      <c r="AV166" s="14" t="s">
        <v>171</v>
      </c>
      <c r="AW166" s="14" t="s">
        <v>42</v>
      </c>
      <c r="AX166" s="14" t="s">
        <v>90</v>
      </c>
      <c r="AY166" s="261" t="s">
        <v>152</v>
      </c>
    </row>
    <row r="167" s="2" customFormat="1" ht="24.15" customHeight="1">
      <c r="A167" s="42"/>
      <c r="B167" s="43"/>
      <c r="C167" s="216" t="s">
        <v>220</v>
      </c>
      <c r="D167" s="216" t="s">
        <v>155</v>
      </c>
      <c r="E167" s="217" t="s">
        <v>1537</v>
      </c>
      <c r="F167" s="218" t="s">
        <v>1538</v>
      </c>
      <c r="G167" s="219" t="s">
        <v>219</v>
      </c>
      <c r="H167" s="220">
        <v>55.359999999999999</v>
      </c>
      <c r="I167" s="221"/>
      <c r="J167" s="222">
        <f>ROUND(I167*H167,2)</f>
        <v>0</v>
      </c>
      <c r="K167" s="218" t="s">
        <v>251</v>
      </c>
      <c r="L167" s="48"/>
      <c r="M167" s="223" t="s">
        <v>44</v>
      </c>
      <c r="N167" s="224" t="s">
        <v>53</v>
      </c>
      <c r="O167" s="88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27" t="s">
        <v>171</v>
      </c>
      <c r="AT167" s="227" t="s">
        <v>155</v>
      </c>
      <c r="AU167" s="227" t="s">
        <v>21</v>
      </c>
      <c r="AY167" s="20" t="s">
        <v>152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90</v>
      </c>
      <c r="BK167" s="228">
        <f>ROUND(I167*H167,2)</f>
        <v>0</v>
      </c>
      <c r="BL167" s="20" t="s">
        <v>171</v>
      </c>
      <c r="BM167" s="227" t="s">
        <v>2462</v>
      </c>
    </row>
    <row r="168" s="2" customFormat="1">
      <c r="A168" s="42"/>
      <c r="B168" s="43"/>
      <c r="C168" s="44"/>
      <c r="D168" s="249" t="s">
        <v>253</v>
      </c>
      <c r="E168" s="44"/>
      <c r="F168" s="250" t="s">
        <v>1540</v>
      </c>
      <c r="G168" s="44"/>
      <c r="H168" s="44"/>
      <c r="I168" s="231"/>
      <c r="J168" s="44"/>
      <c r="K168" s="44"/>
      <c r="L168" s="48"/>
      <c r="M168" s="232"/>
      <c r="N168" s="233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253</v>
      </c>
      <c r="AU168" s="20" t="s">
        <v>21</v>
      </c>
    </row>
    <row r="169" s="13" customFormat="1">
      <c r="A169" s="13"/>
      <c r="B169" s="234"/>
      <c r="C169" s="235"/>
      <c r="D169" s="229" t="s">
        <v>166</v>
      </c>
      <c r="E169" s="236" t="s">
        <v>44</v>
      </c>
      <c r="F169" s="237" t="s">
        <v>2463</v>
      </c>
      <c r="G169" s="235"/>
      <c r="H169" s="238">
        <v>55.359999999999999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166</v>
      </c>
      <c r="AU169" s="244" t="s">
        <v>21</v>
      </c>
      <c r="AV169" s="13" t="s">
        <v>21</v>
      </c>
      <c r="AW169" s="13" t="s">
        <v>42</v>
      </c>
      <c r="AX169" s="13" t="s">
        <v>90</v>
      </c>
      <c r="AY169" s="244" t="s">
        <v>152</v>
      </c>
    </row>
    <row r="170" s="2" customFormat="1" ht="37.8" customHeight="1">
      <c r="A170" s="42"/>
      <c r="B170" s="43"/>
      <c r="C170" s="216" t="s">
        <v>334</v>
      </c>
      <c r="D170" s="216" t="s">
        <v>155</v>
      </c>
      <c r="E170" s="217" t="s">
        <v>1545</v>
      </c>
      <c r="F170" s="218" t="s">
        <v>1546</v>
      </c>
      <c r="G170" s="219" t="s">
        <v>212</v>
      </c>
      <c r="H170" s="220">
        <v>0.87</v>
      </c>
      <c r="I170" s="221"/>
      <c r="J170" s="222">
        <f>ROUND(I170*H170,2)</f>
        <v>0</v>
      </c>
      <c r="K170" s="218" t="s">
        <v>251</v>
      </c>
      <c r="L170" s="48"/>
      <c r="M170" s="223" t="s">
        <v>44</v>
      </c>
      <c r="N170" s="224" t="s">
        <v>53</v>
      </c>
      <c r="O170" s="88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7" t="s">
        <v>171</v>
      </c>
      <c r="AT170" s="227" t="s">
        <v>155</v>
      </c>
      <c r="AU170" s="227" t="s">
        <v>21</v>
      </c>
      <c r="AY170" s="20" t="s">
        <v>152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90</v>
      </c>
      <c r="BK170" s="228">
        <f>ROUND(I170*H170,2)</f>
        <v>0</v>
      </c>
      <c r="BL170" s="20" t="s">
        <v>171</v>
      </c>
      <c r="BM170" s="227" t="s">
        <v>2464</v>
      </c>
    </row>
    <row r="171" s="2" customFormat="1">
      <c r="A171" s="42"/>
      <c r="B171" s="43"/>
      <c r="C171" s="44"/>
      <c r="D171" s="249" t="s">
        <v>253</v>
      </c>
      <c r="E171" s="44"/>
      <c r="F171" s="250" t="s">
        <v>1548</v>
      </c>
      <c r="G171" s="44"/>
      <c r="H171" s="44"/>
      <c r="I171" s="231"/>
      <c r="J171" s="44"/>
      <c r="K171" s="44"/>
      <c r="L171" s="48"/>
      <c r="M171" s="232"/>
      <c r="N171" s="233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253</v>
      </c>
      <c r="AU171" s="20" t="s">
        <v>21</v>
      </c>
    </row>
    <row r="172" s="13" customFormat="1">
      <c r="A172" s="13"/>
      <c r="B172" s="234"/>
      <c r="C172" s="235"/>
      <c r="D172" s="229" t="s">
        <v>166</v>
      </c>
      <c r="E172" s="236" t="s">
        <v>44</v>
      </c>
      <c r="F172" s="237" t="s">
        <v>1939</v>
      </c>
      <c r="G172" s="235"/>
      <c r="H172" s="238">
        <v>0.87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166</v>
      </c>
      <c r="AU172" s="244" t="s">
        <v>21</v>
      </c>
      <c r="AV172" s="13" t="s">
        <v>21</v>
      </c>
      <c r="AW172" s="13" t="s">
        <v>42</v>
      </c>
      <c r="AX172" s="13" t="s">
        <v>90</v>
      </c>
      <c r="AY172" s="244" t="s">
        <v>152</v>
      </c>
    </row>
    <row r="173" s="2" customFormat="1" ht="37.8" customHeight="1">
      <c r="A173" s="42"/>
      <c r="B173" s="43"/>
      <c r="C173" s="216" t="s">
        <v>339</v>
      </c>
      <c r="D173" s="216" t="s">
        <v>155</v>
      </c>
      <c r="E173" s="217" t="s">
        <v>1550</v>
      </c>
      <c r="F173" s="218" t="s">
        <v>1551</v>
      </c>
      <c r="G173" s="219" t="s">
        <v>212</v>
      </c>
      <c r="H173" s="220">
        <v>7.4400000000000004</v>
      </c>
      <c r="I173" s="221"/>
      <c r="J173" s="222">
        <f>ROUND(I173*H173,2)</f>
        <v>0</v>
      </c>
      <c r="K173" s="218" t="s">
        <v>251</v>
      </c>
      <c r="L173" s="48"/>
      <c r="M173" s="223" t="s">
        <v>44</v>
      </c>
      <c r="N173" s="224" t="s">
        <v>53</v>
      </c>
      <c r="O173" s="8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7" t="s">
        <v>171</v>
      </c>
      <c r="AT173" s="227" t="s">
        <v>155</v>
      </c>
      <c r="AU173" s="227" t="s">
        <v>21</v>
      </c>
      <c r="AY173" s="20" t="s">
        <v>152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90</v>
      </c>
      <c r="BK173" s="228">
        <f>ROUND(I173*H173,2)</f>
        <v>0</v>
      </c>
      <c r="BL173" s="20" t="s">
        <v>171</v>
      </c>
      <c r="BM173" s="227" t="s">
        <v>2465</v>
      </c>
    </row>
    <row r="174" s="2" customFormat="1">
      <c r="A174" s="42"/>
      <c r="B174" s="43"/>
      <c r="C174" s="44"/>
      <c r="D174" s="249" t="s">
        <v>253</v>
      </c>
      <c r="E174" s="44"/>
      <c r="F174" s="250" t="s">
        <v>1553</v>
      </c>
      <c r="G174" s="44"/>
      <c r="H174" s="44"/>
      <c r="I174" s="231"/>
      <c r="J174" s="44"/>
      <c r="K174" s="44"/>
      <c r="L174" s="48"/>
      <c r="M174" s="232"/>
      <c r="N174" s="233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253</v>
      </c>
      <c r="AU174" s="20" t="s">
        <v>21</v>
      </c>
    </row>
    <row r="175" s="13" customFormat="1">
      <c r="A175" s="13"/>
      <c r="B175" s="234"/>
      <c r="C175" s="235"/>
      <c r="D175" s="229" t="s">
        <v>166</v>
      </c>
      <c r="E175" s="236" t="s">
        <v>44</v>
      </c>
      <c r="F175" s="237" t="s">
        <v>1554</v>
      </c>
      <c r="G175" s="235"/>
      <c r="H175" s="238">
        <v>7.4400000000000004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166</v>
      </c>
      <c r="AU175" s="244" t="s">
        <v>21</v>
      </c>
      <c r="AV175" s="13" t="s">
        <v>21</v>
      </c>
      <c r="AW175" s="13" t="s">
        <v>42</v>
      </c>
      <c r="AX175" s="13" t="s">
        <v>90</v>
      </c>
      <c r="AY175" s="244" t="s">
        <v>152</v>
      </c>
    </row>
    <row r="176" s="2" customFormat="1" ht="24.15" customHeight="1">
      <c r="A176" s="42"/>
      <c r="B176" s="43"/>
      <c r="C176" s="216" t="s">
        <v>345</v>
      </c>
      <c r="D176" s="216" t="s">
        <v>155</v>
      </c>
      <c r="E176" s="217" t="s">
        <v>358</v>
      </c>
      <c r="F176" s="218" t="s">
        <v>359</v>
      </c>
      <c r="G176" s="219" t="s">
        <v>212</v>
      </c>
      <c r="H176" s="220">
        <v>0.435</v>
      </c>
      <c r="I176" s="221"/>
      <c r="J176" s="222">
        <f>ROUND(I176*H176,2)</f>
        <v>0</v>
      </c>
      <c r="K176" s="218" t="s">
        <v>251</v>
      </c>
      <c r="L176" s="48"/>
      <c r="M176" s="223" t="s">
        <v>44</v>
      </c>
      <c r="N176" s="224" t="s">
        <v>53</v>
      </c>
      <c r="O176" s="8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7" t="s">
        <v>171</v>
      </c>
      <c r="AT176" s="227" t="s">
        <v>155</v>
      </c>
      <c r="AU176" s="227" t="s">
        <v>21</v>
      </c>
      <c r="AY176" s="20" t="s">
        <v>152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90</v>
      </c>
      <c r="BK176" s="228">
        <f>ROUND(I176*H176,2)</f>
        <v>0</v>
      </c>
      <c r="BL176" s="20" t="s">
        <v>171</v>
      </c>
      <c r="BM176" s="227" t="s">
        <v>2466</v>
      </c>
    </row>
    <row r="177" s="2" customFormat="1">
      <c r="A177" s="42"/>
      <c r="B177" s="43"/>
      <c r="C177" s="44"/>
      <c r="D177" s="249" t="s">
        <v>253</v>
      </c>
      <c r="E177" s="44"/>
      <c r="F177" s="250" t="s">
        <v>361</v>
      </c>
      <c r="G177" s="44"/>
      <c r="H177" s="44"/>
      <c r="I177" s="231"/>
      <c r="J177" s="44"/>
      <c r="K177" s="44"/>
      <c r="L177" s="48"/>
      <c r="M177" s="232"/>
      <c r="N177" s="233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253</v>
      </c>
      <c r="AU177" s="20" t="s">
        <v>21</v>
      </c>
    </row>
    <row r="178" s="13" customFormat="1">
      <c r="A178" s="13"/>
      <c r="B178" s="234"/>
      <c r="C178" s="235"/>
      <c r="D178" s="229" t="s">
        <v>166</v>
      </c>
      <c r="E178" s="236" t="s">
        <v>44</v>
      </c>
      <c r="F178" s="237" t="s">
        <v>1942</v>
      </c>
      <c r="G178" s="235"/>
      <c r="H178" s="238">
        <v>0.435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166</v>
      </c>
      <c r="AU178" s="244" t="s">
        <v>21</v>
      </c>
      <c r="AV178" s="13" t="s">
        <v>21</v>
      </c>
      <c r="AW178" s="13" t="s">
        <v>42</v>
      </c>
      <c r="AX178" s="13" t="s">
        <v>90</v>
      </c>
      <c r="AY178" s="244" t="s">
        <v>152</v>
      </c>
    </row>
    <row r="179" s="2" customFormat="1" ht="24.15" customHeight="1">
      <c r="A179" s="42"/>
      <c r="B179" s="43"/>
      <c r="C179" s="216" t="s">
        <v>351</v>
      </c>
      <c r="D179" s="216" t="s">
        <v>155</v>
      </c>
      <c r="E179" s="217" t="s">
        <v>363</v>
      </c>
      <c r="F179" s="218" t="s">
        <v>364</v>
      </c>
      <c r="G179" s="219" t="s">
        <v>365</v>
      </c>
      <c r="H179" s="220">
        <v>14.880000000000001</v>
      </c>
      <c r="I179" s="221"/>
      <c r="J179" s="222">
        <f>ROUND(I179*H179,2)</f>
        <v>0</v>
      </c>
      <c r="K179" s="218" t="s">
        <v>251</v>
      </c>
      <c r="L179" s="48"/>
      <c r="M179" s="223" t="s">
        <v>44</v>
      </c>
      <c r="N179" s="224" t="s">
        <v>53</v>
      </c>
      <c r="O179" s="8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27" t="s">
        <v>171</v>
      </c>
      <c r="AT179" s="227" t="s">
        <v>155</v>
      </c>
      <c r="AU179" s="227" t="s">
        <v>21</v>
      </c>
      <c r="AY179" s="20" t="s">
        <v>152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90</v>
      </c>
      <c r="BK179" s="228">
        <f>ROUND(I179*H179,2)</f>
        <v>0</v>
      </c>
      <c r="BL179" s="20" t="s">
        <v>171</v>
      </c>
      <c r="BM179" s="227" t="s">
        <v>2467</v>
      </c>
    </row>
    <row r="180" s="2" customFormat="1">
      <c r="A180" s="42"/>
      <c r="B180" s="43"/>
      <c r="C180" s="44"/>
      <c r="D180" s="249" t="s">
        <v>253</v>
      </c>
      <c r="E180" s="44"/>
      <c r="F180" s="250" t="s">
        <v>367</v>
      </c>
      <c r="G180" s="44"/>
      <c r="H180" s="44"/>
      <c r="I180" s="231"/>
      <c r="J180" s="44"/>
      <c r="K180" s="44"/>
      <c r="L180" s="48"/>
      <c r="M180" s="232"/>
      <c r="N180" s="233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253</v>
      </c>
      <c r="AU180" s="20" t="s">
        <v>21</v>
      </c>
    </row>
    <row r="181" s="13" customFormat="1">
      <c r="A181" s="13"/>
      <c r="B181" s="234"/>
      <c r="C181" s="235"/>
      <c r="D181" s="229" t="s">
        <v>166</v>
      </c>
      <c r="E181" s="236" t="s">
        <v>44</v>
      </c>
      <c r="F181" s="237" t="s">
        <v>1558</v>
      </c>
      <c r="G181" s="235"/>
      <c r="H181" s="238">
        <v>14.880000000000001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166</v>
      </c>
      <c r="AU181" s="244" t="s">
        <v>21</v>
      </c>
      <c r="AV181" s="13" t="s">
        <v>21</v>
      </c>
      <c r="AW181" s="13" t="s">
        <v>42</v>
      </c>
      <c r="AX181" s="13" t="s">
        <v>90</v>
      </c>
      <c r="AY181" s="244" t="s">
        <v>152</v>
      </c>
    </row>
    <row r="182" s="2" customFormat="1" ht="24.15" customHeight="1">
      <c r="A182" s="42"/>
      <c r="B182" s="43"/>
      <c r="C182" s="216" t="s">
        <v>357</v>
      </c>
      <c r="D182" s="216" t="s">
        <v>155</v>
      </c>
      <c r="E182" s="217" t="s">
        <v>371</v>
      </c>
      <c r="F182" s="218" t="s">
        <v>372</v>
      </c>
      <c r="G182" s="219" t="s">
        <v>212</v>
      </c>
      <c r="H182" s="220">
        <v>7.4400000000000004</v>
      </c>
      <c r="I182" s="221"/>
      <c r="J182" s="222">
        <f>ROUND(I182*H182,2)</f>
        <v>0</v>
      </c>
      <c r="K182" s="218" t="s">
        <v>251</v>
      </c>
      <c r="L182" s="48"/>
      <c r="M182" s="223" t="s">
        <v>44</v>
      </c>
      <c r="N182" s="224" t="s">
        <v>53</v>
      </c>
      <c r="O182" s="88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7" t="s">
        <v>171</v>
      </c>
      <c r="AT182" s="227" t="s">
        <v>155</v>
      </c>
      <c r="AU182" s="227" t="s">
        <v>21</v>
      </c>
      <c r="AY182" s="20" t="s">
        <v>152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90</v>
      </c>
      <c r="BK182" s="228">
        <f>ROUND(I182*H182,2)</f>
        <v>0</v>
      </c>
      <c r="BL182" s="20" t="s">
        <v>171</v>
      </c>
      <c r="BM182" s="227" t="s">
        <v>2468</v>
      </c>
    </row>
    <row r="183" s="2" customFormat="1">
      <c r="A183" s="42"/>
      <c r="B183" s="43"/>
      <c r="C183" s="44"/>
      <c r="D183" s="249" t="s">
        <v>253</v>
      </c>
      <c r="E183" s="44"/>
      <c r="F183" s="250" t="s">
        <v>374</v>
      </c>
      <c r="G183" s="44"/>
      <c r="H183" s="44"/>
      <c r="I183" s="231"/>
      <c r="J183" s="44"/>
      <c r="K183" s="44"/>
      <c r="L183" s="48"/>
      <c r="M183" s="232"/>
      <c r="N183" s="233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253</v>
      </c>
      <c r="AU183" s="20" t="s">
        <v>21</v>
      </c>
    </row>
    <row r="184" s="13" customFormat="1">
      <c r="A184" s="13"/>
      <c r="B184" s="234"/>
      <c r="C184" s="235"/>
      <c r="D184" s="229" t="s">
        <v>166</v>
      </c>
      <c r="E184" s="236" t="s">
        <v>44</v>
      </c>
      <c r="F184" s="237" t="s">
        <v>59</v>
      </c>
      <c r="G184" s="235"/>
      <c r="H184" s="238">
        <v>7.875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166</v>
      </c>
      <c r="AU184" s="244" t="s">
        <v>21</v>
      </c>
      <c r="AV184" s="13" t="s">
        <v>21</v>
      </c>
      <c r="AW184" s="13" t="s">
        <v>42</v>
      </c>
      <c r="AX184" s="13" t="s">
        <v>82</v>
      </c>
      <c r="AY184" s="244" t="s">
        <v>152</v>
      </c>
    </row>
    <row r="185" s="13" customFormat="1">
      <c r="A185" s="13"/>
      <c r="B185" s="234"/>
      <c r="C185" s="235"/>
      <c r="D185" s="229" t="s">
        <v>166</v>
      </c>
      <c r="E185" s="236" t="s">
        <v>44</v>
      </c>
      <c r="F185" s="237" t="s">
        <v>1560</v>
      </c>
      <c r="G185" s="235"/>
      <c r="H185" s="238">
        <v>-0.435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166</v>
      </c>
      <c r="AU185" s="244" t="s">
        <v>21</v>
      </c>
      <c r="AV185" s="13" t="s">
        <v>21</v>
      </c>
      <c r="AW185" s="13" t="s">
        <v>42</v>
      </c>
      <c r="AX185" s="13" t="s">
        <v>82</v>
      </c>
      <c r="AY185" s="244" t="s">
        <v>152</v>
      </c>
    </row>
    <row r="186" s="14" customFormat="1">
      <c r="A186" s="14"/>
      <c r="B186" s="251"/>
      <c r="C186" s="252"/>
      <c r="D186" s="229" t="s">
        <v>166</v>
      </c>
      <c r="E186" s="253" t="s">
        <v>1423</v>
      </c>
      <c r="F186" s="254" t="s">
        <v>261</v>
      </c>
      <c r="G186" s="252"/>
      <c r="H186" s="255">
        <v>7.4400000000000004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166</v>
      </c>
      <c r="AU186" s="261" t="s">
        <v>21</v>
      </c>
      <c r="AV186" s="14" t="s">
        <v>171</v>
      </c>
      <c r="AW186" s="14" t="s">
        <v>42</v>
      </c>
      <c r="AX186" s="14" t="s">
        <v>90</v>
      </c>
      <c r="AY186" s="261" t="s">
        <v>152</v>
      </c>
    </row>
    <row r="187" s="2" customFormat="1" ht="24.15" customHeight="1">
      <c r="A187" s="42"/>
      <c r="B187" s="43"/>
      <c r="C187" s="216" t="s">
        <v>362</v>
      </c>
      <c r="D187" s="216" t="s">
        <v>155</v>
      </c>
      <c r="E187" s="217" t="s">
        <v>375</v>
      </c>
      <c r="F187" s="218" t="s">
        <v>376</v>
      </c>
      <c r="G187" s="219" t="s">
        <v>212</v>
      </c>
      <c r="H187" s="220">
        <v>0.435</v>
      </c>
      <c r="I187" s="221"/>
      <c r="J187" s="222">
        <f>ROUND(I187*H187,2)</f>
        <v>0</v>
      </c>
      <c r="K187" s="218" t="s">
        <v>251</v>
      </c>
      <c r="L187" s="48"/>
      <c r="M187" s="223" t="s">
        <v>44</v>
      </c>
      <c r="N187" s="224" t="s">
        <v>53</v>
      </c>
      <c r="O187" s="88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27" t="s">
        <v>171</v>
      </c>
      <c r="AT187" s="227" t="s">
        <v>155</v>
      </c>
      <c r="AU187" s="227" t="s">
        <v>21</v>
      </c>
      <c r="AY187" s="20" t="s">
        <v>152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90</v>
      </c>
      <c r="BK187" s="228">
        <f>ROUND(I187*H187,2)</f>
        <v>0</v>
      </c>
      <c r="BL187" s="20" t="s">
        <v>171</v>
      </c>
      <c r="BM187" s="227" t="s">
        <v>2469</v>
      </c>
    </row>
    <row r="188" s="2" customFormat="1">
      <c r="A188" s="42"/>
      <c r="B188" s="43"/>
      <c r="C188" s="44"/>
      <c r="D188" s="249" t="s">
        <v>253</v>
      </c>
      <c r="E188" s="44"/>
      <c r="F188" s="250" t="s">
        <v>378</v>
      </c>
      <c r="G188" s="44"/>
      <c r="H188" s="44"/>
      <c r="I188" s="231"/>
      <c r="J188" s="44"/>
      <c r="K188" s="44"/>
      <c r="L188" s="48"/>
      <c r="M188" s="232"/>
      <c r="N188" s="233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253</v>
      </c>
      <c r="AU188" s="20" t="s">
        <v>21</v>
      </c>
    </row>
    <row r="189" s="13" customFormat="1">
      <c r="A189" s="13"/>
      <c r="B189" s="234"/>
      <c r="C189" s="235"/>
      <c r="D189" s="229" t="s">
        <v>166</v>
      </c>
      <c r="E189" s="236" t="s">
        <v>44</v>
      </c>
      <c r="F189" s="237" t="s">
        <v>59</v>
      </c>
      <c r="G189" s="235"/>
      <c r="H189" s="238">
        <v>7.875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166</v>
      </c>
      <c r="AU189" s="244" t="s">
        <v>21</v>
      </c>
      <c r="AV189" s="13" t="s">
        <v>21</v>
      </c>
      <c r="AW189" s="13" t="s">
        <v>42</v>
      </c>
      <c r="AX189" s="13" t="s">
        <v>82</v>
      </c>
      <c r="AY189" s="244" t="s">
        <v>152</v>
      </c>
    </row>
    <row r="190" s="13" customFormat="1">
      <c r="A190" s="13"/>
      <c r="B190" s="234"/>
      <c r="C190" s="235"/>
      <c r="D190" s="229" t="s">
        <v>166</v>
      </c>
      <c r="E190" s="236" t="s">
        <v>44</v>
      </c>
      <c r="F190" s="237" t="s">
        <v>2470</v>
      </c>
      <c r="G190" s="235"/>
      <c r="H190" s="238">
        <v>-5.5800000000000001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166</v>
      </c>
      <c r="AU190" s="244" t="s">
        <v>21</v>
      </c>
      <c r="AV190" s="13" t="s">
        <v>21</v>
      </c>
      <c r="AW190" s="13" t="s">
        <v>42</v>
      </c>
      <c r="AX190" s="13" t="s">
        <v>82</v>
      </c>
      <c r="AY190" s="244" t="s">
        <v>152</v>
      </c>
    </row>
    <row r="191" s="13" customFormat="1">
      <c r="A191" s="13"/>
      <c r="B191" s="234"/>
      <c r="C191" s="235"/>
      <c r="D191" s="229" t="s">
        <v>166</v>
      </c>
      <c r="E191" s="236" t="s">
        <v>44</v>
      </c>
      <c r="F191" s="237" t="s">
        <v>2471</v>
      </c>
      <c r="G191" s="235"/>
      <c r="H191" s="238">
        <v>-1.8600000000000001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166</v>
      </c>
      <c r="AU191" s="244" t="s">
        <v>21</v>
      </c>
      <c r="AV191" s="13" t="s">
        <v>21</v>
      </c>
      <c r="AW191" s="13" t="s">
        <v>42</v>
      </c>
      <c r="AX191" s="13" t="s">
        <v>82</v>
      </c>
      <c r="AY191" s="244" t="s">
        <v>152</v>
      </c>
    </row>
    <row r="192" s="14" customFormat="1">
      <c r="A192" s="14"/>
      <c r="B192" s="251"/>
      <c r="C192" s="252"/>
      <c r="D192" s="229" t="s">
        <v>166</v>
      </c>
      <c r="E192" s="253" t="s">
        <v>1428</v>
      </c>
      <c r="F192" s="254" t="s">
        <v>261</v>
      </c>
      <c r="G192" s="252"/>
      <c r="H192" s="255">
        <v>0.435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166</v>
      </c>
      <c r="AU192" s="261" t="s">
        <v>21</v>
      </c>
      <c r="AV192" s="14" t="s">
        <v>171</v>
      </c>
      <c r="AW192" s="14" t="s">
        <v>42</v>
      </c>
      <c r="AX192" s="14" t="s">
        <v>90</v>
      </c>
      <c r="AY192" s="261" t="s">
        <v>152</v>
      </c>
    </row>
    <row r="193" s="2" customFormat="1" ht="37.8" customHeight="1">
      <c r="A193" s="42"/>
      <c r="B193" s="43"/>
      <c r="C193" s="216" t="s">
        <v>370</v>
      </c>
      <c r="D193" s="216" t="s">
        <v>155</v>
      </c>
      <c r="E193" s="217" t="s">
        <v>1576</v>
      </c>
      <c r="F193" s="218" t="s">
        <v>1577</v>
      </c>
      <c r="G193" s="219" t="s">
        <v>212</v>
      </c>
      <c r="H193" s="220">
        <v>5.5800000000000001</v>
      </c>
      <c r="I193" s="221"/>
      <c r="J193" s="222">
        <f>ROUND(I193*H193,2)</f>
        <v>0</v>
      </c>
      <c r="K193" s="218" t="s">
        <v>251</v>
      </c>
      <c r="L193" s="48"/>
      <c r="M193" s="223" t="s">
        <v>44</v>
      </c>
      <c r="N193" s="224" t="s">
        <v>53</v>
      </c>
      <c r="O193" s="88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7" t="s">
        <v>171</v>
      </c>
      <c r="AT193" s="227" t="s">
        <v>155</v>
      </c>
      <c r="AU193" s="227" t="s">
        <v>21</v>
      </c>
      <c r="AY193" s="20" t="s">
        <v>152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90</v>
      </c>
      <c r="BK193" s="228">
        <f>ROUND(I193*H193,2)</f>
        <v>0</v>
      </c>
      <c r="BL193" s="20" t="s">
        <v>171</v>
      </c>
      <c r="BM193" s="227" t="s">
        <v>2472</v>
      </c>
    </row>
    <row r="194" s="2" customFormat="1">
      <c r="A194" s="42"/>
      <c r="B194" s="43"/>
      <c r="C194" s="44"/>
      <c r="D194" s="249" t="s">
        <v>253</v>
      </c>
      <c r="E194" s="44"/>
      <c r="F194" s="250" t="s">
        <v>1579</v>
      </c>
      <c r="G194" s="44"/>
      <c r="H194" s="44"/>
      <c r="I194" s="231"/>
      <c r="J194" s="44"/>
      <c r="K194" s="44"/>
      <c r="L194" s="48"/>
      <c r="M194" s="232"/>
      <c r="N194" s="233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253</v>
      </c>
      <c r="AU194" s="20" t="s">
        <v>21</v>
      </c>
    </row>
    <row r="195" s="13" customFormat="1">
      <c r="A195" s="13"/>
      <c r="B195" s="234"/>
      <c r="C195" s="235"/>
      <c r="D195" s="229" t="s">
        <v>166</v>
      </c>
      <c r="E195" s="236" t="s">
        <v>44</v>
      </c>
      <c r="F195" s="237" t="s">
        <v>2473</v>
      </c>
      <c r="G195" s="235"/>
      <c r="H195" s="238">
        <v>5.5800000000000001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166</v>
      </c>
      <c r="AU195" s="244" t="s">
        <v>21</v>
      </c>
      <c r="AV195" s="13" t="s">
        <v>21</v>
      </c>
      <c r="AW195" s="13" t="s">
        <v>42</v>
      </c>
      <c r="AX195" s="13" t="s">
        <v>82</v>
      </c>
      <c r="AY195" s="244" t="s">
        <v>152</v>
      </c>
    </row>
    <row r="196" s="14" customFormat="1">
      <c r="A196" s="14"/>
      <c r="B196" s="251"/>
      <c r="C196" s="252"/>
      <c r="D196" s="229" t="s">
        <v>166</v>
      </c>
      <c r="E196" s="253" t="s">
        <v>44</v>
      </c>
      <c r="F196" s="254" t="s">
        <v>261</v>
      </c>
      <c r="G196" s="252"/>
      <c r="H196" s="255">
        <v>5.5800000000000001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166</v>
      </c>
      <c r="AU196" s="261" t="s">
        <v>21</v>
      </c>
      <c r="AV196" s="14" t="s">
        <v>171</v>
      </c>
      <c r="AW196" s="14" t="s">
        <v>42</v>
      </c>
      <c r="AX196" s="14" t="s">
        <v>90</v>
      </c>
      <c r="AY196" s="261" t="s">
        <v>152</v>
      </c>
    </row>
    <row r="197" s="2" customFormat="1" ht="16.5" customHeight="1">
      <c r="A197" s="42"/>
      <c r="B197" s="43"/>
      <c r="C197" s="262" t="s">
        <v>7</v>
      </c>
      <c r="D197" s="262" t="s">
        <v>391</v>
      </c>
      <c r="E197" s="263" t="s">
        <v>1585</v>
      </c>
      <c r="F197" s="264" t="s">
        <v>1586</v>
      </c>
      <c r="G197" s="265" t="s">
        <v>365</v>
      </c>
      <c r="H197" s="266">
        <v>11.16</v>
      </c>
      <c r="I197" s="267"/>
      <c r="J197" s="268">
        <f>ROUND(I197*H197,2)</f>
        <v>0</v>
      </c>
      <c r="K197" s="264" t="s">
        <v>251</v>
      </c>
      <c r="L197" s="269"/>
      <c r="M197" s="270" t="s">
        <v>44</v>
      </c>
      <c r="N197" s="271" t="s">
        <v>53</v>
      </c>
      <c r="O197" s="88"/>
      <c r="P197" s="225">
        <f>O197*H197</f>
        <v>0</v>
      </c>
      <c r="Q197" s="225">
        <v>1</v>
      </c>
      <c r="R197" s="225">
        <f>Q197*H197</f>
        <v>11.16</v>
      </c>
      <c r="S197" s="225">
        <v>0</v>
      </c>
      <c r="T197" s="226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7" t="s">
        <v>188</v>
      </c>
      <c r="AT197" s="227" t="s">
        <v>391</v>
      </c>
      <c r="AU197" s="227" t="s">
        <v>21</v>
      </c>
      <c r="AY197" s="20" t="s">
        <v>152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90</v>
      </c>
      <c r="BK197" s="228">
        <f>ROUND(I197*H197,2)</f>
        <v>0</v>
      </c>
      <c r="BL197" s="20" t="s">
        <v>171</v>
      </c>
      <c r="BM197" s="227" t="s">
        <v>2474</v>
      </c>
    </row>
    <row r="198" s="13" customFormat="1">
      <c r="A198" s="13"/>
      <c r="B198" s="234"/>
      <c r="C198" s="235"/>
      <c r="D198" s="229" t="s">
        <v>166</v>
      </c>
      <c r="E198" s="235"/>
      <c r="F198" s="237" t="s">
        <v>2475</v>
      </c>
      <c r="G198" s="235"/>
      <c r="H198" s="238">
        <v>11.16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166</v>
      </c>
      <c r="AU198" s="244" t="s">
        <v>21</v>
      </c>
      <c r="AV198" s="13" t="s">
        <v>21</v>
      </c>
      <c r="AW198" s="13" t="s">
        <v>4</v>
      </c>
      <c r="AX198" s="13" t="s">
        <v>90</v>
      </c>
      <c r="AY198" s="244" t="s">
        <v>152</v>
      </c>
    </row>
    <row r="199" s="12" customFormat="1" ht="22.8" customHeight="1">
      <c r="A199" s="12"/>
      <c r="B199" s="200"/>
      <c r="C199" s="201"/>
      <c r="D199" s="202" t="s">
        <v>81</v>
      </c>
      <c r="E199" s="214" t="s">
        <v>171</v>
      </c>
      <c r="F199" s="214" t="s">
        <v>418</v>
      </c>
      <c r="G199" s="201"/>
      <c r="H199" s="201"/>
      <c r="I199" s="204"/>
      <c r="J199" s="215">
        <f>BK199</f>
        <v>0</v>
      </c>
      <c r="K199" s="201"/>
      <c r="L199" s="206"/>
      <c r="M199" s="207"/>
      <c r="N199" s="208"/>
      <c r="O199" s="208"/>
      <c r="P199" s="209">
        <f>SUM(P200:P203)</f>
        <v>0</v>
      </c>
      <c r="Q199" s="208"/>
      <c r="R199" s="209">
        <f>SUM(R200:R203)</f>
        <v>0</v>
      </c>
      <c r="S199" s="208"/>
      <c r="T199" s="210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90</v>
      </c>
      <c r="AT199" s="212" t="s">
        <v>81</v>
      </c>
      <c r="AU199" s="212" t="s">
        <v>90</v>
      </c>
      <c r="AY199" s="211" t="s">
        <v>152</v>
      </c>
      <c r="BK199" s="213">
        <f>SUM(BK200:BK203)</f>
        <v>0</v>
      </c>
    </row>
    <row r="200" s="2" customFormat="1" ht="21.75" customHeight="1">
      <c r="A200" s="42"/>
      <c r="B200" s="43"/>
      <c r="C200" s="216" t="s">
        <v>380</v>
      </c>
      <c r="D200" s="216" t="s">
        <v>155</v>
      </c>
      <c r="E200" s="217" t="s">
        <v>420</v>
      </c>
      <c r="F200" s="218" t="s">
        <v>421</v>
      </c>
      <c r="G200" s="219" t="s">
        <v>212</v>
      </c>
      <c r="H200" s="220">
        <v>1.8600000000000001</v>
      </c>
      <c r="I200" s="221"/>
      <c r="J200" s="222">
        <f>ROUND(I200*H200,2)</f>
        <v>0</v>
      </c>
      <c r="K200" s="218" t="s">
        <v>251</v>
      </c>
      <c r="L200" s="48"/>
      <c r="M200" s="223" t="s">
        <v>44</v>
      </c>
      <c r="N200" s="224" t="s">
        <v>53</v>
      </c>
      <c r="O200" s="88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27" t="s">
        <v>171</v>
      </c>
      <c r="AT200" s="227" t="s">
        <v>155</v>
      </c>
      <c r="AU200" s="227" t="s">
        <v>21</v>
      </c>
      <c r="AY200" s="20" t="s">
        <v>152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90</v>
      </c>
      <c r="BK200" s="228">
        <f>ROUND(I200*H200,2)</f>
        <v>0</v>
      </c>
      <c r="BL200" s="20" t="s">
        <v>171</v>
      </c>
      <c r="BM200" s="227" t="s">
        <v>2476</v>
      </c>
    </row>
    <row r="201" s="2" customFormat="1">
      <c r="A201" s="42"/>
      <c r="B201" s="43"/>
      <c r="C201" s="44"/>
      <c r="D201" s="249" t="s">
        <v>253</v>
      </c>
      <c r="E201" s="44"/>
      <c r="F201" s="250" t="s">
        <v>423</v>
      </c>
      <c r="G201" s="44"/>
      <c r="H201" s="44"/>
      <c r="I201" s="231"/>
      <c r="J201" s="44"/>
      <c r="K201" s="44"/>
      <c r="L201" s="48"/>
      <c r="M201" s="232"/>
      <c r="N201" s="233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253</v>
      </c>
      <c r="AU201" s="20" t="s">
        <v>21</v>
      </c>
    </row>
    <row r="202" s="13" customFormat="1">
      <c r="A202" s="13"/>
      <c r="B202" s="234"/>
      <c r="C202" s="235"/>
      <c r="D202" s="229" t="s">
        <v>166</v>
      </c>
      <c r="E202" s="236" t="s">
        <v>44</v>
      </c>
      <c r="F202" s="237" t="s">
        <v>2477</v>
      </c>
      <c r="G202" s="235"/>
      <c r="H202" s="238">
        <v>1.8600000000000001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166</v>
      </c>
      <c r="AU202" s="244" t="s">
        <v>21</v>
      </c>
      <c r="AV202" s="13" t="s">
        <v>21</v>
      </c>
      <c r="AW202" s="13" t="s">
        <v>42</v>
      </c>
      <c r="AX202" s="13" t="s">
        <v>82</v>
      </c>
      <c r="AY202" s="244" t="s">
        <v>152</v>
      </c>
    </row>
    <row r="203" s="14" customFormat="1">
      <c r="A203" s="14"/>
      <c r="B203" s="251"/>
      <c r="C203" s="252"/>
      <c r="D203" s="229" t="s">
        <v>166</v>
      </c>
      <c r="E203" s="253" t="s">
        <v>44</v>
      </c>
      <c r="F203" s="254" t="s">
        <v>261</v>
      </c>
      <c r="G203" s="252"/>
      <c r="H203" s="255">
        <v>1.8600000000000001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166</v>
      </c>
      <c r="AU203" s="261" t="s">
        <v>21</v>
      </c>
      <c r="AV203" s="14" t="s">
        <v>171</v>
      </c>
      <c r="AW203" s="14" t="s">
        <v>42</v>
      </c>
      <c r="AX203" s="14" t="s">
        <v>90</v>
      </c>
      <c r="AY203" s="261" t="s">
        <v>152</v>
      </c>
    </row>
    <row r="204" s="12" customFormat="1" ht="22.8" customHeight="1">
      <c r="A204" s="12"/>
      <c r="B204" s="200"/>
      <c r="C204" s="201"/>
      <c r="D204" s="202" t="s">
        <v>81</v>
      </c>
      <c r="E204" s="214" t="s">
        <v>151</v>
      </c>
      <c r="F204" s="214" t="s">
        <v>477</v>
      </c>
      <c r="G204" s="201"/>
      <c r="H204" s="201"/>
      <c r="I204" s="204"/>
      <c r="J204" s="215">
        <f>BK204</f>
        <v>0</v>
      </c>
      <c r="K204" s="201"/>
      <c r="L204" s="206"/>
      <c r="M204" s="207"/>
      <c r="N204" s="208"/>
      <c r="O204" s="208"/>
      <c r="P204" s="209">
        <f>SUM(P205:P242)</f>
        <v>0</v>
      </c>
      <c r="Q204" s="208"/>
      <c r="R204" s="209">
        <f>SUM(R205:R242)</f>
        <v>0.71375999999999995</v>
      </c>
      <c r="S204" s="208"/>
      <c r="T204" s="210">
        <f>SUM(T205:T242)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1" t="s">
        <v>90</v>
      </c>
      <c r="AT204" s="212" t="s">
        <v>81</v>
      </c>
      <c r="AU204" s="212" t="s">
        <v>90</v>
      </c>
      <c r="AY204" s="211" t="s">
        <v>152</v>
      </c>
      <c r="BK204" s="213">
        <f>SUM(BK205:BK242)</f>
        <v>0</v>
      </c>
    </row>
    <row r="205" s="2" customFormat="1" ht="21.75" customHeight="1">
      <c r="A205" s="42"/>
      <c r="B205" s="43"/>
      <c r="C205" s="216" t="s">
        <v>390</v>
      </c>
      <c r="D205" s="216" t="s">
        <v>155</v>
      </c>
      <c r="E205" s="217" t="s">
        <v>2478</v>
      </c>
      <c r="F205" s="218" t="s">
        <v>2479</v>
      </c>
      <c r="G205" s="219" t="s">
        <v>219</v>
      </c>
      <c r="H205" s="220">
        <v>8</v>
      </c>
      <c r="I205" s="221"/>
      <c r="J205" s="222">
        <f>ROUND(I205*H205,2)</f>
        <v>0</v>
      </c>
      <c r="K205" s="218" t="s">
        <v>251</v>
      </c>
      <c r="L205" s="48"/>
      <c r="M205" s="223" t="s">
        <v>44</v>
      </c>
      <c r="N205" s="224" t="s">
        <v>53</v>
      </c>
      <c r="O205" s="88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27" t="s">
        <v>171</v>
      </c>
      <c r="AT205" s="227" t="s">
        <v>155</v>
      </c>
      <c r="AU205" s="227" t="s">
        <v>21</v>
      </c>
      <c r="AY205" s="20" t="s">
        <v>152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90</v>
      </c>
      <c r="BK205" s="228">
        <f>ROUND(I205*H205,2)</f>
        <v>0</v>
      </c>
      <c r="BL205" s="20" t="s">
        <v>171</v>
      </c>
      <c r="BM205" s="227" t="s">
        <v>2480</v>
      </c>
    </row>
    <row r="206" s="2" customFormat="1">
      <c r="A206" s="42"/>
      <c r="B206" s="43"/>
      <c r="C206" s="44"/>
      <c r="D206" s="249" t="s">
        <v>253</v>
      </c>
      <c r="E206" s="44"/>
      <c r="F206" s="250" t="s">
        <v>2481</v>
      </c>
      <c r="G206" s="44"/>
      <c r="H206" s="44"/>
      <c r="I206" s="231"/>
      <c r="J206" s="44"/>
      <c r="K206" s="44"/>
      <c r="L206" s="48"/>
      <c r="M206" s="232"/>
      <c r="N206" s="233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253</v>
      </c>
      <c r="AU206" s="20" t="s">
        <v>21</v>
      </c>
    </row>
    <row r="207" s="13" customFormat="1">
      <c r="A207" s="13"/>
      <c r="B207" s="234"/>
      <c r="C207" s="235"/>
      <c r="D207" s="229" t="s">
        <v>166</v>
      </c>
      <c r="E207" s="236" t="s">
        <v>44</v>
      </c>
      <c r="F207" s="237" t="s">
        <v>2419</v>
      </c>
      <c r="G207" s="235"/>
      <c r="H207" s="238">
        <v>8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166</v>
      </c>
      <c r="AU207" s="244" t="s">
        <v>21</v>
      </c>
      <c r="AV207" s="13" t="s">
        <v>21</v>
      </c>
      <c r="AW207" s="13" t="s">
        <v>42</v>
      </c>
      <c r="AX207" s="13" t="s">
        <v>90</v>
      </c>
      <c r="AY207" s="244" t="s">
        <v>152</v>
      </c>
    </row>
    <row r="208" s="2" customFormat="1" ht="21.75" customHeight="1">
      <c r="A208" s="42"/>
      <c r="B208" s="43"/>
      <c r="C208" s="216" t="s">
        <v>396</v>
      </c>
      <c r="D208" s="216" t="s">
        <v>155</v>
      </c>
      <c r="E208" s="217" t="s">
        <v>2482</v>
      </c>
      <c r="F208" s="218" t="s">
        <v>2483</v>
      </c>
      <c r="G208" s="219" t="s">
        <v>219</v>
      </c>
      <c r="H208" s="220">
        <v>36.5</v>
      </c>
      <c r="I208" s="221"/>
      <c r="J208" s="222">
        <f>ROUND(I208*H208,2)</f>
        <v>0</v>
      </c>
      <c r="K208" s="218" t="s">
        <v>251</v>
      </c>
      <c r="L208" s="48"/>
      <c r="M208" s="223" t="s">
        <v>44</v>
      </c>
      <c r="N208" s="224" t="s">
        <v>53</v>
      </c>
      <c r="O208" s="88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27" t="s">
        <v>171</v>
      </c>
      <c r="AT208" s="227" t="s">
        <v>155</v>
      </c>
      <c r="AU208" s="227" t="s">
        <v>21</v>
      </c>
      <c r="AY208" s="20" t="s">
        <v>152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90</v>
      </c>
      <c r="BK208" s="228">
        <f>ROUND(I208*H208,2)</f>
        <v>0</v>
      </c>
      <c r="BL208" s="20" t="s">
        <v>171</v>
      </c>
      <c r="BM208" s="227" t="s">
        <v>2484</v>
      </c>
    </row>
    <row r="209" s="2" customFormat="1">
      <c r="A209" s="42"/>
      <c r="B209" s="43"/>
      <c r="C209" s="44"/>
      <c r="D209" s="249" t="s">
        <v>253</v>
      </c>
      <c r="E209" s="44"/>
      <c r="F209" s="250" t="s">
        <v>2485</v>
      </c>
      <c r="G209" s="44"/>
      <c r="H209" s="44"/>
      <c r="I209" s="231"/>
      <c r="J209" s="44"/>
      <c r="K209" s="44"/>
      <c r="L209" s="48"/>
      <c r="M209" s="232"/>
      <c r="N209" s="233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253</v>
      </c>
      <c r="AU209" s="20" t="s">
        <v>21</v>
      </c>
    </row>
    <row r="210" s="13" customFormat="1">
      <c r="A210" s="13"/>
      <c r="B210" s="234"/>
      <c r="C210" s="235"/>
      <c r="D210" s="229" t="s">
        <v>166</v>
      </c>
      <c r="E210" s="236" t="s">
        <v>44</v>
      </c>
      <c r="F210" s="237" t="s">
        <v>2422</v>
      </c>
      <c r="G210" s="235"/>
      <c r="H210" s="238">
        <v>6.5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166</v>
      </c>
      <c r="AU210" s="244" t="s">
        <v>21</v>
      </c>
      <c r="AV210" s="13" t="s">
        <v>21</v>
      </c>
      <c r="AW210" s="13" t="s">
        <v>42</v>
      </c>
      <c r="AX210" s="13" t="s">
        <v>82</v>
      </c>
      <c r="AY210" s="244" t="s">
        <v>152</v>
      </c>
    </row>
    <row r="211" s="13" customFormat="1">
      <c r="A211" s="13"/>
      <c r="B211" s="234"/>
      <c r="C211" s="235"/>
      <c r="D211" s="229" t="s">
        <v>166</v>
      </c>
      <c r="E211" s="236" t="s">
        <v>44</v>
      </c>
      <c r="F211" s="237" t="s">
        <v>2423</v>
      </c>
      <c r="G211" s="235"/>
      <c r="H211" s="238">
        <v>12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166</v>
      </c>
      <c r="AU211" s="244" t="s">
        <v>21</v>
      </c>
      <c r="AV211" s="13" t="s">
        <v>21</v>
      </c>
      <c r="AW211" s="13" t="s">
        <v>42</v>
      </c>
      <c r="AX211" s="13" t="s">
        <v>82</v>
      </c>
      <c r="AY211" s="244" t="s">
        <v>152</v>
      </c>
    </row>
    <row r="212" s="13" customFormat="1">
      <c r="A212" s="13"/>
      <c r="B212" s="234"/>
      <c r="C212" s="235"/>
      <c r="D212" s="229" t="s">
        <v>166</v>
      </c>
      <c r="E212" s="236" t="s">
        <v>44</v>
      </c>
      <c r="F212" s="237" t="s">
        <v>2424</v>
      </c>
      <c r="G212" s="235"/>
      <c r="H212" s="238">
        <v>4.5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166</v>
      </c>
      <c r="AU212" s="244" t="s">
        <v>21</v>
      </c>
      <c r="AV212" s="13" t="s">
        <v>21</v>
      </c>
      <c r="AW212" s="13" t="s">
        <v>42</v>
      </c>
      <c r="AX212" s="13" t="s">
        <v>82</v>
      </c>
      <c r="AY212" s="244" t="s">
        <v>152</v>
      </c>
    </row>
    <row r="213" s="13" customFormat="1">
      <c r="A213" s="13"/>
      <c r="B213" s="234"/>
      <c r="C213" s="235"/>
      <c r="D213" s="229" t="s">
        <v>166</v>
      </c>
      <c r="E213" s="236" t="s">
        <v>44</v>
      </c>
      <c r="F213" s="237" t="s">
        <v>2425</v>
      </c>
      <c r="G213" s="235"/>
      <c r="H213" s="238">
        <v>7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166</v>
      </c>
      <c r="AU213" s="244" t="s">
        <v>21</v>
      </c>
      <c r="AV213" s="13" t="s">
        <v>21</v>
      </c>
      <c r="AW213" s="13" t="s">
        <v>42</v>
      </c>
      <c r="AX213" s="13" t="s">
        <v>82</v>
      </c>
      <c r="AY213" s="244" t="s">
        <v>152</v>
      </c>
    </row>
    <row r="214" s="13" customFormat="1">
      <c r="A214" s="13"/>
      <c r="B214" s="234"/>
      <c r="C214" s="235"/>
      <c r="D214" s="229" t="s">
        <v>166</v>
      </c>
      <c r="E214" s="236" t="s">
        <v>44</v>
      </c>
      <c r="F214" s="237" t="s">
        <v>2426</v>
      </c>
      <c r="G214" s="235"/>
      <c r="H214" s="238">
        <v>6.5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166</v>
      </c>
      <c r="AU214" s="244" t="s">
        <v>21</v>
      </c>
      <c r="AV214" s="13" t="s">
        <v>21</v>
      </c>
      <c r="AW214" s="13" t="s">
        <v>42</v>
      </c>
      <c r="AX214" s="13" t="s">
        <v>82</v>
      </c>
      <c r="AY214" s="244" t="s">
        <v>152</v>
      </c>
    </row>
    <row r="215" s="14" customFormat="1">
      <c r="A215" s="14"/>
      <c r="B215" s="251"/>
      <c r="C215" s="252"/>
      <c r="D215" s="229" t="s">
        <v>166</v>
      </c>
      <c r="E215" s="253" t="s">
        <v>44</v>
      </c>
      <c r="F215" s="254" t="s">
        <v>261</v>
      </c>
      <c r="G215" s="252"/>
      <c r="H215" s="255">
        <v>36.5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166</v>
      </c>
      <c r="AU215" s="261" t="s">
        <v>21</v>
      </c>
      <c r="AV215" s="14" t="s">
        <v>171</v>
      </c>
      <c r="AW215" s="14" t="s">
        <v>42</v>
      </c>
      <c r="AX215" s="14" t="s">
        <v>90</v>
      </c>
      <c r="AY215" s="261" t="s">
        <v>152</v>
      </c>
    </row>
    <row r="216" s="2" customFormat="1" ht="24.15" customHeight="1">
      <c r="A216" s="42"/>
      <c r="B216" s="43"/>
      <c r="C216" s="216" t="s">
        <v>403</v>
      </c>
      <c r="D216" s="216" t="s">
        <v>155</v>
      </c>
      <c r="E216" s="217" t="s">
        <v>2486</v>
      </c>
      <c r="F216" s="218" t="s">
        <v>2487</v>
      </c>
      <c r="G216" s="219" t="s">
        <v>219</v>
      </c>
      <c r="H216" s="220">
        <v>36.5</v>
      </c>
      <c r="I216" s="221"/>
      <c r="J216" s="222">
        <f>ROUND(I216*H216,2)</f>
        <v>0</v>
      </c>
      <c r="K216" s="218" t="s">
        <v>251</v>
      </c>
      <c r="L216" s="48"/>
      <c r="M216" s="223" t="s">
        <v>44</v>
      </c>
      <c r="N216" s="224" t="s">
        <v>53</v>
      </c>
      <c r="O216" s="88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7" t="s">
        <v>171</v>
      </c>
      <c r="AT216" s="227" t="s">
        <v>155</v>
      </c>
      <c r="AU216" s="227" t="s">
        <v>21</v>
      </c>
      <c r="AY216" s="20" t="s">
        <v>152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0" t="s">
        <v>90</v>
      </c>
      <c r="BK216" s="228">
        <f>ROUND(I216*H216,2)</f>
        <v>0</v>
      </c>
      <c r="BL216" s="20" t="s">
        <v>171</v>
      </c>
      <c r="BM216" s="227" t="s">
        <v>2488</v>
      </c>
    </row>
    <row r="217" s="2" customFormat="1">
      <c r="A217" s="42"/>
      <c r="B217" s="43"/>
      <c r="C217" s="44"/>
      <c r="D217" s="249" t="s">
        <v>253</v>
      </c>
      <c r="E217" s="44"/>
      <c r="F217" s="250" t="s">
        <v>2489</v>
      </c>
      <c r="G217" s="44"/>
      <c r="H217" s="44"/>
      <c r="I217" s="231"/>
      <c r="J217" s="44"/>
      <c r="K217" s="44"/>
      <c r="L217" s="48"/>
      <c r="M217" s="232"/>
      <c r="N217" s="233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253</v>
      </c>
      <c r="AU217" s="20" t="s">
        <v>21</v>
      </c>
    </row>
    <row r="218" s="13" customFormat="1">
      <c r="A218" s="13"/>
      <c r="B218" s="234"/>
      <c r="C218" s="235"/>
      <c r="D218" s="229" t="s">
        <v>166</v>
      </c>
      <c r="E218" s="236" t="s">
        <v>44</v>
      </c>
      <c r="F218" s="237" t="s">
        <v>2422</v>
      </c>
      <c r="G218" s="235"/>
      <c r="H218" s="238">
        <v>6.5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166</v>
      </c>
      <c r="AU218" s="244" t="s">
        <v>21</v>
      </c>
      <c r="AV218" s="13" t="s">
        <v>21</v>
      </c>
      <c r="AW218" s="13" t="s">
        <v>42</v>
      </c>
      <c r="AX218" s="13" t="s">
        <v>82</v>
      </c>
      <c r="AY218" s="244" t="s">
        <v>152</v>
      </c>
    </row>
    <row r="219" s="13" customFormat="1">
      <c r="A219" s="13"/>
      <c r="B219" s="234"/>
      <c r="C219" s="235"/>
      <c r="D219" s="229" t="s">
        <v>166</v>
      </c>
      <c r="E219" s="236" t="s">
        <v>44</v>
      </c>
      <c r="F219" s="237" t="s">
        <v>2423</v>
      </c>
      <c r="G219" s="235"/>
      <c r="H219" s="238">
        <v>12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166</v>
      </c>
      <c r="AU219" s="244" t="s">
        <v>21</v>
      </c>
      <c r="AV219" s="13" t="s">
        <v>21</v>
      </c>
      <c r="AW219" s="13" t="s">
        <v>42</v>
      </c>
      <c r="AX219" s="13" t="s">
        <v>82</v>
      </c>
      <c r="AY219" s="244" t="s">
        <v>152</v>
      </c>
    </row>
    <row r="220" s="13" customFormat="1">
      <c r="A220" s="13"/>
      <c r="B220" s="234"/>
      <c r="C220" s="235"/>
      <c r="D220" s="229" t="s">
        <v>166</v>
      </c>
      <c r="E220" s="236" t="s">
        <v>44</v>
      </c>
      <c r="F220" s="237" t="s">
        <v>2424</v>
      </c>
      <c r="G220" s="235"/>
      <c r="H220" s="238">
        <v>4.5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166</v>
      </c>
      <c r="AU220" s="244" t="s">
        <v>21</v>
      </c>
      <c r="AV220" s="13" t="s">
        <v>21</v>
      </c>
      <c r="AW220" s="13" t="s">
        <v>42</v>
      </c>
      <c r="AX220" s="13" t="s">
        <v>82</v>
      </c>
      <c r="AY220" s="244" t="s">
        <v>152</v>
      </c>
    </row>
    <row r="221" s="13" customFormat="1">
      <c r="A221" s="13"/>
      <c r="B221" s="234"/>
      <c r="C221" s="235"/>
      <c r="D221" s="229" t="s">
        <v>166</v>
      </c>
      <c r="E221" s="236" t="s">
        <v>44</v>
      </c>
      <c r="F221" s="237" t="s">
        <v>2425</v>
      </c>
      <c r="G221" s="235"/>
      <c r="H221" s="238">
        <v>7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166</v>
      </c>
      <c r="AU221" s="244" t="s">
        <v>21</v>
      </c>
      <c r="AV221" s="13" t="s">
        <v>21</v>
      </c>
      <c r="AW221" s="13" t="s">
        <v>42</v>
      </c>
      <c r="AX221" s="13" t="s">
        <v>82</v>
      </c>
      <c r="AY221" s="244" t="s">
        <v>152</v>
      </c>
    </row>
    <row r="222" s="13" customFormat="1">
      <c r="A222" s="13"/>
      <c r="B222" s="234"/>
      <c r="C222" s="235"/>
      <c r="D222" s="229" t="s">
        <v>166</v>
      </c>
      <c r="E222" s="236" t="s">
        <v>44</v>
      </c>
      <c r="F222" s="237" t="s">
        <v>2426</v>
      </c>
      <c r="G222" s="235"/>
      <c r="H222" s="238">
        <v>6.5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166</v>
      </c>
      <c r="AU222" s="244" t="s">
        <v>21</v>
      </c>
      <c r="AV222" s="13" t="s">
        <v>21</v>
      </c>
      <c r="AW222" s="13" t="s">
        <v>42</v>
      </c>
      <c r="AX222" s="13" t="s">
        <v>82</v>
      </c>
      <c r="AY222" s="244" t="s">
        <v>152</v>
      </c>
    </row>
    <row r="223" s="14" customFormat="1">
      <c r="A223" s="14"/>
      <c r="B223" s="251"/>
      <c r="C223" s="252"/>
      <c r="D223" s="229" t="s">
        <v>166</v>
      </c>
      <c r="E223" s="253" t="s">
        <v>44</v>
      </c>
      <c r="F223" s="254" t="s">
        <v>261</v>
      </c>
      <c r="G223" s="252"/>
      <c r="H223" s="255">
        <v>36.5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166</v>
      </c>
      <c r="AU223" s="261" t="s">
        <v>21</v>
      </c>
      <c r="AV223" s="14" t="s">
        <v>171</v>
      </c>
      <c r="AW223" s="14" t="s">
        <v>42</v>
      </c>
      <c r="AX223" s="14" t="s">
        <v>90</v>
      </c>
      <c r="AY223" s="261" t="s">
        <v>152</v>
      </c>
    </row>
    <row r="224" s="2" customFormat="1" ht="16.5" customHeight="1">
      <c r="A224" s="42"/>
      <c r="B224" s="43"/>
      <c r="C224" s="216" t="s">
        <v>413</v>
      </c>
      <c r="D224" s="216" t="s">
        <v>155</v>
      </c>
      <c r="E224" s="217" t="s">
        <v>2490</v>
      </c>
      <c r="F224" s="218" t="s">
        <v>2491</v>
      </c>
      <c r="G224" s="219" t="s">
        <v>219</v>
      </c>
      <c r="H224" s="220">
        <v>36.5</v>
      </c>
      <c r="I224" s="221"/>
      <c r="J224" s="222">
        <f>ROUND(I224*H224,2)</f>
        <v>0</v>
      </c>
      <c r="K224" s="218" t="s">
        <v>251</v>
      </c>
      <c r="L224" s="48"/>
      <c r="M224" s="223" t="s">
        <v>44</v>
      </c>
      <c r="N224" s="224" t="s">
        <v>53</v>
      </c>
      <c r="O224" s="88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27" t="s">
        <v>171</v>
      </c>
      <c r="AT224" s="227" t="s">
        <v>155</v>
      </c>
      <c r="AU224" s="227" t="s">
        <v>21</v>
      </c>
      <c r="AY224" s="20" t="s">
        <v>152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90</v>
      </c>
      <c r="BK224" s="228">
        <f>ROUND(I224*H224,2)</f>
        <v>0</v>
      </c>
      <c r="BL224" s="20" t="s">
        <v>171</v>
      </c>
      <c r="BM224" s="227" t="s">
        <v>2492</v>
      </c>
    </row>
    <row r="225" s="2" customFormat="1">
      <c r="A225" s="42"/>
      <c r="B225" s="43"/>
      <c r="C225" s="44"/>
      <c r="D225" s="249" t="s">
        <v>253</v>
      </c>
      <c r="E225" s="44"/>
      <c r="F225" s="250" t="s">
        <v>2493</v>
      </c>
      <c r="G225" s="44"/>
      <c r="H225" s="44"/>
      <c r="I225" s="231"/>
      <c r="J225" s="44"/>
      <c r="K225" s="44"/>
      <c r="L225" s="48"/>
      <c r="M225" s="232"/>
      <c r="N225" s="233"/>
      <c r="O225" s="88"/>
      <c r="P225" s="88"/>
      <c r="Q225" s="88"/>
      <c r="R225" s="88"/>
      <c r="S225" s="88"/>
      <c r="T225" s="89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T225" s="20" t="s">
        <v>253</v>
      </c>
      <c r="AU225" s="20" t="s">
        <v>21</v>
      </c>
    </row>
    <row r="226" s="13" customFormat="1">
      <c r="A226" s="13"/>
      <c r="B226" s="234"/>
      <c r="C226" s="235"/>
      <c r="D226" s="229" t="s">
        <v>166</v>
      </c>
      <c r="E226" s="236" t="s">
        <v>44</v>
      </c>
      <c r="F226" s="237" t="s">
        <v>2422</v>
      </c>
      <c r="G226" s="235"/>
      <c r="H226" s="238">
        <v>6.5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166</v>
      </c>
      <c r="AU226" s="244" t="s">
        <v>21</v>
      </c>
      <c r="AV226" s="13" t="s">
        <v>21</v>
      </c>
      <c r="AW226" s="13" t="s">
        <v>42</v>
      </c>
      <c r="AX226" s="13" t="s">
        <v>82</v>
      </c>
      <c r="AY226" s="244" t="s">
        <v>152</v>
      </c>
    </row>
    <row r="227" s="13" customFormat="1">
      <c r="A227" s="13"/>
      <c r="B227" s="234"/>
      <c r="C227" s="235"/>
      <c r="D227" s="229" t="s">
        <v>166</v>
      </c>
      <c r="E227" s="236" t="s">
        <v>44</v>
      </c>
      <c r="F227" s="237" t="s">
        <v>2423</v>
      </c>
      <c r="G227" s="235"/>
      <c r="H227" s="238">
        <v>12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166</v>
      </c>
      <c r="AU227" s="244" t="s">
        <v>21</v>
      </c>
      <c r="AV227" s="13" t="s">
        <v>21</v>
      </c>
      <c r="AW227" s="13" t="s">
        <v>42</v>
      </c>
      <c r="AX227" s="13" t="s">
        <v>82</v>
      </c>
      <c r="AY227" s="244" t="s">
        <v>152</v>
      </c>
    </row>
    <row r="228" s="13" customFormat="1">
      <c r="A228" s="13"/>
      <c r="B228" s="234"/>
      <c r="C228" s="235"/>
      <c r="D228" s="229" t="s">
        <v>166</v>
      </c>
      <c r="E228" s="236" t="s">
        <v>44</v>
      </c>
      <c r="F228" s="237" t="s">
        <v>2424</v>
      </c>
      <c r="G228" s="235"/>
      <c r="H228" s="238">
        <v>4.5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166</v>
      </c>
      <c r="AU228" s="244" t="s">
        <v>21</v>
      </c>
      <c r="AV228" s="13" t="s">
        <v>21</v>
      </c>
      <c r="AW228" s="13" t="s">
        <v>42</v>
      </c>
      <c r="AX228" s="13" t="s">
        <v>82</v>
      </c>
      <c r="AY228" s="244" t="s">
        <v>152</v>
      </c>
    </row>
    <row r="229" s="13" customFormat="1">
      <c r="A229" s="13"/>
      <c r="B229" s="234"/>
      <c r="C229" s="235"/>
      <c r="D229" s="229" t="s">
        <v>166</v>
      </c>
      <c r="E229" s="236" t="s">
        <v>44</v>
      </c>
      <c r="F229" s="237" t="s">
        <v>2425</v>
      </c>
      <c r="G229" s="235"/>
      <c r="H229" s="238">
        <v>7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166</v>
      </c>
      <c r="AU229" s="244" t="s">
        <v>21</v>
      </c>
      <c r="AV229" s="13" t="s">
        <v>21</v>
      </c>
      <c r="AW229" s="13" t="s">
        <v>42</v>
      </c>
      <c r="AX229" s="13" t="s">
        <v>82</v>
      </c>
      <c r="AY229" s="244" t="s">
        <v>152</v>
      </c>
    </row>
    <row r="230" s="13" customFormat="1">
      <c r="A230" s="13"/>
      <c r="B230" s="234"/>
      <c r="C230" s="235"/>
      <c r="D230" s="229" t="s">
        <v>166</v>
      </c>
      <c r="E230" s="236" t="s">
        <v>44</v>
      </c>
      <c r="F230" s="237" t="s">
        <v>2426</v>
      </c>
      <c r="G230" s="235"/>
      <c r="H230" s="238">
        <v>6.5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166</v>
      </c>
      <c r="AU230" s="244" t="s">
        <v>21</v>
      </c>
      <c r="AV230" s="13" t="s">
        <v>21</v>
      </c>
      <c r="AW230" s="13" t="s">
        <v>42</v>
      </c>
      <c r="AX230" s="13" t="s">
        <v>82</v>
      </c>
      <c r="AY230" s="244" t="s">
        <v>152</v>
      </c>
    </row>
    <row r="231" s="14" customFormat="1">
      <c r="A231" s="14"/>
      <c r="B231" s="251"/>
      <c r="C231" s="252"/>
      <c r="D231" s="229" t="s">
        <v>166</v>
      </c>
      <c r="E231" s="253" t="s">
        <v>44</v>
      </c>
      <c r="F231" s="254" t="s">
        <v>261</v>
      </c>
      <c r="G231" s="252"/>
      <c r="H231" s="255">
        <v>36.5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166</v>
      </c>
      <c r="AU231" s="261" t="s">
        <v>21</v>
      </c>
      <c r="AV231" s="14" t="s">
        <v>171</v>
      </c>
      <c r="AW231" s="14" t="s">
        <v>42</v>
      </c>
      <c r="AX231" s="14" t="s">
        <v>90</v>
      </c>
      <c r="AY231" s="261" t="s">
        <v>152</v>
      </c>
    </row>
    <row r="232" s="2" customFormat="1" ht="24.15" customHeight="1">
      <c r="A232" s="42"/>
      <c r="B232" s="43"/>
      <c r="C232" s="216" t="s">
        <v>419</v>
      </c>
      <c r="D232" s="216" t="s">
        <v>155</v>
      </c>
      <c r="E232" s="217" t="s">
        <v>504</v>
      </c>
      <c r="F232" s="218" t="s">
        <v>505</v>
      </c>
      <c r="G232" s="219" t="s">
        <v>219</v>
      </c>
      <c r="H232" s="220">
        <v>36.5</v>
      </c>
      <c r="I232" s="221"/>
      <c r="J232" s="222">
        <f>ROUND(I232*H232,2)</f>
        <v>0</v>
      </c>
      <c r="K232" s="218" t="s">
        <v>251</v>
      </c>
      <c r="L232" s="48"/>
      <c r="M232" s="223" t="s">
        <v>44</v>
      </c>
      <c r="N232" s="224" t="s">
        <v>53</v>
      </c>
      <c r="O232" s="88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R232" s="227" t="s">
        <v>171</v>
      </c>
      <c r="AT232" s="227" t="s">
        <v>155</v>
      </c>
      <c r="AU232" s="227" t="s">
        <v>21</v>
      </c>
      <c r="AY232" s="20" t="s">
        <v>152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90</v>
      </c>
      <c r="BK232" s="228">
        <f>ROUND(I232*H232,2)</f>
        <v>0</v>
      </c>
      <c r="BL232" s="20" t="s">
        <v>171</v>
      </c>
      <c r="BM232" s="227" t="s">
        <v>2494</v>
      </c>
    </row>
    <row r="233" s="2" customFormat="1">
      <c r="A233" s="42"/>
      <c r="B233" s="43"/>
      <c r="C233" s="44"/>
      <c r="D233" s="249" t="s">
        <v>253</v>
      </c>
      <c r="E233" s="44"/>
      <c r="F233" s="250" t="s">
        <v>507</v>
      </c>
      <c r="G233" s="44"/>
      <c r="H233" s="44"/>
      <c r="I233" s="231"/>
      <c r="J233" s="44"/>
      <c r="K233" s="44"/>
      <c r="L233" s="48"/>
      <c r="M233" s="232"/>
      <c r="N233" s="233"/>
      <c r="O233" s="88"/>
      <c r="P233" s="88"/>
      <c r="Q233" s="88"/>
      <c r="R233" s="88"/>
      <c r="S233" s="88"/>
      <c r="T233" s="89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T233" s="20" t="s">
        <v>253</v>
      </c>
      <c r="AU233" s="20" t="s">
        <v>21</v>
      </c>
    </row>
    <row r="234" s="13" customFormat="1">
      <c r="A234" s="13"/>
      <c r="B234" s="234"/>
      <c r="C234" s="235"/>
      <c r="D234" s="229" t="s">
        <v>166</v>
      </c>
      <c r="E234" s="236" t="s">
        <v>44</v>
      </c>
      <c r="F234" s="237" t="s">
        <v>2422</v>
      </c>
      <c r="G234" s="235"/>
      <c r="H234" s="238">
        <v>6.5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166</v>
      </c>
      <c r="AU234" s="244" t="s">
        <v>21</v>
      </c>
      <c r="AV234" s="13" t="s">
        <v>21</v>
      </c>
      <c r="AW234" s="13" t="s">
        <v>42</v>
      </c>
      <c r="AX234" s="13" t="s">
        <v>82</v>
      </c>
      <c r="AY234" s="244" t="s">
        <v>152</v>
      </c>
    </row>
    <row r="235" s="13" customFormat="1">
      <c r="A235" s="13"/>
      <c r="B235" s="234"/>
      <c r="C235" s="235"/>
      <c r="D235" s="229" t="s">
        <v>166</v>
      </c>
      <c r="E235" s="236" t="s">
        <v>44</v>
      </c>
      <c r="F235" s="237" t="s">
        <v>2423</v>
      </c>
      <c r="G235" s="235"/>
      <c r="H235" s="238">
        <v>12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166</v>
      </c>
      <c r="AU235" s="244" t="s">
        <v>21</v>
      </c>
      <c r="AV235" s="13" t="s">
        <v>21</v>
      </c>
      <c r="AW235" s="13" t="s">
        <v>42</v>
      </c>
      <c r="AX235" s="13" t="s">
        <v>82</v>
      </c>
      <c r="AY235" s="244" t="s">
        <v>152</v>
      </c>
    </row>
    <row r="236" s="13" customFormat="1">
      <c r="A236" s="13"/>
      <c r="B236" s="234"/>
      <c r="C236" s="235"/>
      <c r="D236" s="229" t="s">
        <v>166</v>
      </c>
      <c r="E236" s="236" t="s">
        <v>44</v>
      </c>
      <c r="F236" s="237" t="s">
        <v>2424</v>
      </c>
      <c r="G236" s="235"/>
      <c r="H236" s="238">
        <v>4.5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166</v>
      </c>
      <c r="AU236" s="244" t="s">
        <v>21</v>
      </c>
      <c r="AV236" s="13" t="s">
        <v>21</v>
      </c>
      <c r="AW236" s="13" t="s">
        <v>42</v>
      </c>
      <c r="AX236" s="13" t="s">
        <v>82</v>
      </c>
      <c r="AY236" s="244" t="s">
        <v>152</v>
      </c>
    </row>
    <row r="237" s="13" customFormat="1">
      <c r="A237" s="13"/>
      <c r="B237" s="234"/>
      <c r="C237" s="235"/>
      <c r="D237" s="229" t="s">
        <v>166</v>
      </c>
      <c r="E237" s="236" t="s">
        <v>44</v>
      </c>
      <c r="F237" s="237" t="s">
        <v>2425</v>
      </c>
      <c r="G237" s="235"/>
      <c r="H237" s="238">
        <v>7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166</v>
      </c>
      <c r="AU237" s="244" t="s">
        <v>21</v>
      </c>
      <c r="AV237" s="13" t="s">
        <v>21</v>
      </c>
      <c r="AW237" s="13" t="s">
        <v>42</v>
      </c>
      <c r="AX237" s="13" t="s">
        <v>82</v>
      </c>
      <c r="AY237" s="244" t="s">
        <v>152</v>
      </c>
    </row>
    <row r="238" s="13" customFormat="1">
      <c r="A238" s="13"/>
      <c r="B238" s="234"/>
      <c r="C238" s="235"/>
      <c r="D238" s="229" t="s">
        <v>166</v>
      </c>
      <c r="E238" s="236" t="s">
        <v>44</v>
      </c>
      <c r="F238" s="237" t="s">
        <v>2426</v>
      </c>
      <c r="G238" s="235"/>
      <c r="H238" s="238">
        <v>6.5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166</v>
      </c>
      <c r="AU238" s="244" t="s">
        <v>21</v>
      </c>
      <c r="AV238" s="13" t="s">
        <v>21</v>
      </c>
      <c r="AW238" s="13" t="s">
        <v>42</v>
      </c>
      <c r="AX238" s="13" t="s">
        <v>82</v>
      </c>
      <c r="AY238" s="244" t="s">
        <v>152</v>
      </c>
    </row>
    <row r="239" s="14" customFormat="1">
      <c r="A239" s="14"/>
      <c r="B239" s="251"/>
      <c r="C239" s="252"/>
      <c r="D239" s="229" t="s">
        <v>166</v>
      </c>
      <c r="E239" s="253" t="s">
        <v>44</v>
      </c>
      <c r="F239" s="254" t="s">
        <v>261</v>
      </c>
      <c r="G239" s="252"/>
      <c r="H239" s="255">
        <v>36.5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166</v>
      </c>
      <c r="AU239" s="261" t="s">
        <v>21</v>
      </c>
      <c r="AV239" s="14" t="s">
        <v>171</v>
      </c>
      <c r="AW239" s="14" t="s">
        <v>42</v>
      </c>
      <c r="AX239" s="14" t="s">
        <v>90</v>
      </c>
      <c r="AY239" s="261" t="s">
        <v>152</v>
      </c>
    </row>
    <row r="240" s="2" customFormat="1" ht="37.8" customHeight="1">
      <c r="A240" s="42"/>
      <c r="B240" s="43"/>
      <c r="C240" s="216" t="s">
        <v>429</v>
      </c>
      <c r="D240" s="216" t="s">
        <v>155</v>
      </c>
      <c r="E240" s="217" t="s">
        <v>830</v>
      </c>
      <c r="F240" s="218" t="s">
        <v>831</v>
      </c>
      <c r="G240" s="219" t="s">
        <v>219</v>
      </c>
      <c r="H240" s="220">
        <v>8</v>
      </c>
      <c r="I240" s="221"/>
      <c r="J240" s="222">
        <f>ROUND(I240*H240,2)</f>
        <v>0</v>
      </c>
      <c r="K240" s="218" t="s">
        <v>251</v>
      </c>
      <c r="L240" s="48"/>
      <c r="M240" s="223" t="s">
        <v>44</v>
      </c>
      <c r="N240" s="224" t="s">
        <v>53</v>
      </c>
      <c r="O240" s="88"/>
      <c r="P240" s="225">
        <f>O240*H240</f>
        <v>0</v>
      </c>
      <c r="Q240" s="225">
        <v>0.089219999999999994</v>
      </c>
      <c r="R240" s="225">
        <f>Q240*H240</f>
        <v>0.71375999999999995</v>
      </c>
      <c r="S240" s="225">
        <v>0</v>
      </c>
      <c r="T240" s="226">
        <f>S240*H240</f>
        <v>0</v>
      </c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R240" s="227" t="s">
        <v>171</v>
      </c>
      <c r="AT240" s="227" t="s">
        <v>155</v>
      </c>
      <c r="AU240" s="227" t="s">
        <v>21</v>
      </c>
      <c r="AY240" s="20" t="s">
        <v>152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90</v>
      </c>
      <c r="BK240" s="228">
        <f>ROUND(I240*H240,2)</f>
        <v>0</v>
      </c>
      <c r="BL240" s="20" t="s">
        <v>171</v>
      </c>
      <c r="BM240" s="227" t="s">
        <v>2495</v>
      </c>
    </row>
    <row r="241" s="2" customFormat="1">
      <c r="A241" s="42"/>
      <c r="B241" s="43"/>
      <c r="C241" s="44"/>
      <c r="D241" s="249" t="s">
        <v>253</v>
      </c>
      <c r="E241" s="44"/>
      <c r="F241" s="250" t="s">
        <v>833</v>
      </c>
      <c r="G241" s="44"/>
      <c r="H241" s="44"/>
      <c r="I241" s="231"/>
      <c r="J241" s="44"/>
      <c r="K241" s="44"/>
      <c r="L241" s="48"/>
      <c r="M241" s="232"/>
      <c r="N241" s="233"/>
      <c r="O241" s="88"/>
      <c r="P241" s="88"/>
      <c r="Q241" s="88"/>
      <c r="R241" s="88"/>
      <c r="S241" s="88"/>
      <c r="T241" s="89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T241" s="20" t="s">
        <v>253</v>
      </c>
      <c r="AU241" s="20" t="s">
        <v>21</v>
      </c>
    </row>
    <row r="242" s="13" customFormat="1">
      <c r="A242" s="13"/>
      <c r="B242" s="234"/>
      <c r="C242" s="235"/>
      <c r="D242" s="229" t="s">
        <v>166</v>
      </c>
      <c r="E242" s="236" t="s">
        <v>44</v>
      </c>
      <c r="F242" s="237" t="s">
        <v>2419</v>
      </c>
      <c r="G242" s="235"/>
      <c r="H242" s="238">
        <v>8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166</v>
      </c>
      <c r="AU242" s="244" t="s">
        <v>21</v>
      </c>
      <c r="AV242" s="13" t="s">
        <v>21</v>
      </c>
      <c r="AW242" s="13" t="s">
        <v>42</v>
      </c>
      <c r="AX242" s="13" t="s">
        <v>90</v>
      </c>
      <c r="AY242" s="244" t="s">
        <v>152</v>
      </c>
    </row>
    <row r="243" s="12" customFormat="1" ht="22.8" customHeight="1">
      <c r="A243" s="12"/>
      <c r="B243" s="200"/>
      <c r="C243" s="201"/>
      <c r="D243" s="202" t="s">
        <v>81</v>
      </c>
      <c r="E243" s="214" t="s">
        <v>179</v>
      </c>
      <c r="F243" s="214" t="s">
        <v>2496</v>
      </c>
      <c r="G243" s="201"/>
      <c r="H243" s="201"/>
      <c r="I243" s="204"/>
      <c r="J243" s="215">
        <f>BK243</f>
        <v>0</v>
      </c>
      <c r="K243" s="201"/>
      <c r="L243" s="206"/>
      <c r="M243" s="207"/>
      <c r="N243" s="208"/>
      <c r="O243" s="208"/>
      <c r="P243" s="209">
        <f>SUM(P244:P246)</f>
        <v>0</v>
      </c>
      <c r="Q243" s="208"/>
      <c r="R243" s="209">
        <f>SUM(R244:R246)</f>
        <v>0.00094200000000000002</v>
      </c>
      <c r="S243" s="208"/>
      <c r="T243" s="210">
        <f>SUM(T244:T246)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1" t="s">
        <v>90</v>
      </c>
      <c r="AT243" s="212" t="s">
        <v>81</v>
      </c>
      <c r="AU243" s="212" t="s">
        <v>90</v>
      </c>
      <c r="AY243" s="211" t="s">
        <v>152</v>
      </c>
      <c r="BK243" s="213">
        <f>SUM(BK244:BK246)</f>
        <v>0</v>
      </c>
    </row>
    <row r="244" s="2" customFormat="1" ht="16.5" customHeight="1">
      <c r="A244" s="42"/>
      <c r="B244" s="43"/>
      <c r="C244" s="216" t="s">
        <v>435</v>
      </c>
      <c r="D244" s="216" t="s">
        <v>155</v>
      </c>
      <c r="E244" s="217" t="s">
        <v>2497</v>
      </c>
      <c r="F244" s="218" t="s">
        <v>2498</v>
      </c>
      <c r="G244" s="219" t="s">
        <v>283</v>
      </c>
      <c r="H244" s="220">
        <v>0.628</v>
      </c>
      <c r="I244" s="221"/>
      <c r="J244" s="222">
        <f>ROUND(I244*H244,2)</f>
        <v>0</v>
      </c>
      <c r="K244" s="218" t="s">
        <v>251</v>
      </c>
      <c r="L244" s="48"/>
      <c r="M244" s="223" t="s">
        <v>44</v>
      </c>
      <c r="N244" s="224" t="s">
        <v>53</v>
      </c>
      <c r="O244" s="88"/>
      <c r="P244" s="225">
        <f>O244*H244</f>
        <v>0</v>
      </c>
      <c r="Q244" s="225">
        <v>0.0015</v>
      </c>
      <c r="R244" s="225">
        <f>Q244*H244</f>
        <v>0.00094200000000000002</v>
      </c>
      <c r="S244" s="225">
        <v>0</v>
      </c>
      <c r="T244" s="226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27" t="s">
        <v>171</v>
      </c>
      <c r="AT244" s="227" t="s">
        <v>155</v>
      </c>
      <c r="AU244" s="227" t="s">
        <v>21</v>
      </c>
      <c r="AY244" s="20" t="s">
        <v>152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20" t="s">
        <v>90</v>
      </c>
      <c r="BK244" s="228">
        <f>ROUND(I244*H244,2)</f>
        <v>0</v>
      </c>
      <c r="BL244" s="20" t="s">
        <v>171</v>
      </c>
      <c r="BM244" s="227" t="s">
        <v>2499</v>
      </c>
    </row>
    <row r="245" s="2" customFormat="1">
      <c r="A245" s="42"/>
      <c r="B245" s="43"/>
      <c r="C245" s="44"/>
      <c r="D245" s="249" t="s">
        <v>253</v>
      </c>
      <c r="E245" s="44"/>
      <c r="F245" s="250" t="s">
        <v>2500</v>
      </c>
      <c r="G245" s="44"/>
      <c r="H245" s="44"/>
      <c r="I245" s="231"/>
      <c r="J245" s="44"/>
      <c r="K245" s="44"/>
      <c r="L245" s="48"/>
      <c r="M245" s="232"/>
      <c r="N245" s="233"/>
      <c r="O245" s="88"/>
      <c r="P245" s="88"/>
      <c r="Q245" s="88"/>
      <c r="R245" s="88"/>
      <c r="S245" s="88"/>
      <c r="T245" s="89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T245" s="20" t="s">
        <v>253</v>
      </c>
      <c r="AU245" s="20" t="s">
        <v>21</v>
      </c>
    </row>
    <row r="246" s="13" customFormat="1">
      <c r="A246" s="13"/>
      <c r="B246" s="234"/>
      <c r="C246" s="235"/>
      <c r="D246" s="229" t="s">
        <v>166</v>
      </c>
      <c r="E246" s="236" t="s">
        <v>44</v>
      </c>
      <c r="F246" s="237" t="s">
        <v>2501</v>
      </c>
      <c r="G246" s="235"/>
      <c r="H246" s="238">
        <v>0.628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166</v>
      </c>
      <c r="AU246" s="244" t="s">
        <v>21</v>
      </c>
      <c r="AV246" s="13" t="s">
        <v>21</v>
      </c>
      <c r="AW246" s="13" t="s">
        <v>42</v>
      </c>
      <c r="AX246" s="13" t="s">
        <v>90</v>
      </c>
      <c r="AY246" s="244" t="s">
        <v>152</v>
      </c>
    </row>
    <row r="247" s="12" customFormat="1" ht="22.8" customHeight="1">
      <c r="A247" s="12"/>
      <c r="B247" s="200"/>
      <c r="C247" s="201"/>
      <c r="D247" s="202" t="s">
        <v>81</v>
      </c>
      <c r="E247" s="214" t="s">
        <v>188</v>
      </c>
      <c r="F247" s="214" t="s">
        <v>2502</v>
      </c>
      <c r="G247" s="201"/>
      <c r="H247" s="201"/>
      <c r="I247" s="204"/>
      <c r="J247" s="215">
        <f>BK247</f>
        <v>0</v>
      </c>
      <c r="K247" s="201"/>
      <c r="L247" s="206"/>
      <c r="M247" s="207"/>
      <c r="N247" s="208"/>
      <c r="O247" s="208"/>
      <c r="P247" s="209">
        <f>SUM(P248:P342)</f>
        <v>0</v>
      </c>
      <c r="Q247" s="208"/>
      <c r="R247" s="209">
        <f>SUM(R248:R342)</f>
        <v>7.075278739999999</v>
      </c>
      <c r="S247" s="208"/>
      <c r="T247" s="210">
        <f>SUM(T248:T342)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1" t="s">
        <v>90</v>
      </c>
      <c r="AT247" s="212" t="s">
        <v>81</v>
      </c>
      <c r="AU247" s="212" t="s">
        <v>90</v>
      </c>
      <c r="AY247" s="211" t="s">
        <v>152</v>
      </c>
      <c r="BK247" s="213">
        <f>SUM(BK248:BK342)</f>
        <v>0</v>
      </c>
    </row>
    <row r="248" s="2" customFormat="1" ht="16.5" customHeight="1">
      <c r="A248" s="42"/>
      <c r="B248" s="43"/>
      <c r="C248" s="216" t="s">
        <v>439</v>
      </c>
      <c r="D248" s="216" t="s">
        <v>155</v>
      </c>
      <c r="E248" s="217" t="s">
        <v>1673</v>
      </c>
      <c r="F248" s="218" t="s">
        <v>1674</v>
      </c>
      <c r="G248" s="219" t="s">
        <v>283</v>
      </c>
      <c r="H248" s="220">
        <v>12.4</v>
      </c>
      <c r="I248" s="221"/>
      <c r="J248" s="222">
        <f>ROUND(I248*H248,2)</f>
        <v>0</v>
      </c>
      <c r="K248" s="218" t="s">
        <v>251</v>
      </c>
      <c r="L248" s="48"/>
      <c r="M248" s="223" t="s">
        <v>44</v>
      </c>
      <c r="N248" s="224" t="s">
        <v>53</v>
      </c>
      <c r="O248" s="88"/>
      <c r="P248" s="225">
        <f>O248*H248</f>
        <v>0</v>
      </c>
      <c r="Q248" s="225">
        <v>1.0000000000000001E-05</v>
      </c>
      <c r="R248" s="225">
        <f>Q248*H248</f>
        <v>0.00012400000000000001</v>
      </c>
      <c r="S248" s="225">
        <v>0</v>
      </c>
      <c r="T248" s="226">
        <f>S248*H248</f>
        <v>0</v>
      </c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R248" s="227" t="s">
        <v>171</v>
      </c>
      <c r="AT248" s="227" t="s">
        <v>155</v>
      </c>
      <c r="AU248" s="227" t="s">
        <v>21</v>
      </c>
      <c r="AY248" s="20" t="s">
        <v>152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20" t="s">
        <v>90</v>
      </c>
      <c r="BK248" s="228">
        <f>ROUND(I248*H248,2)</f>
        <v>0</v>
      </c>
      <c r="BL248" s="20" t="s">
        <v>171</v>
      </c>
      <c r="BM248" s="227" t="s">
        <v>2503</v>
      </c>
    </row>
    <row r="249" s="2" customFormat="1">
      <c r="A249" s="42"/>
      <c r="B249" s="43"/>
      <c r="C249" s="44"/>
      <c r="D249" s="249" t="s">
        <v>253</v>
      </c>
      <c r="E249" s="44"/>
      <c r="F249" s="250" t="s">
        <v>1676</v>
      </c>
      <c r="G249" s="44"/>
      <c r="H249" s="44"/>
      <c r="I249" s="231"/>
      <c r="J249" s="44"/>
      <c r="K249" s="44"/>
      <c r="L249" s="48"/>
      <c r="M249" s="232"/>
      <c r="N249" s="233"/>
      <c r="O249" s="88"/>
      <c r="P249" s="88"/>
      <c r="Q249" s="88"/>
      <c r="R249" s="88"/>
      <c r="S249" s="88"/>
      <c r="T249" s="89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T249" s="20" t="s">
        <v>253</v>
      </c>
      <c r="AU249" s="20" t="s">
        <v>21</v>
      </c>
    </row>
    <row r="250" s="13" customFormat="1">
      <c r="A250" s="13"/>
      <c r="B250" s="234"/>
      <c r="C250" s="235"/>
      <c r="D250" s="229" t="s">
        <v>166</v>
      </c>
      <c r="E250" s="236" t="s">
        <v>44</v>
      </c>
      <c r="F250" s="237" t="s">
        <v>2504</v>
      </c>
      <c r="G250" s="235"/>
      <c r="H250" s="238">
        <v>0.80000000000000004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166</v>
      </c>
      <c r="AU250" s="244" t="s">
        <v>21</v>
      </c>
      <c r="AV250" s="13" t="s">
        <v>21</v>
      </c>
      <c r="AW250" s="13" t="s">
        <v>42</v>
      </c>
      <c r="AX250" s="13" t="s">
        <v>82</v>
      </c>
      <c r="AY250" s="244" t="s">
        <v>152</v>
      </c>
    </row>
    <row r="251" s="13" customFormat="1">
      <c r="A251" s="13"/>
      <c r="B251" s="234"/>
      <c r="C251" s="235"/>
      <c r="D251" s="229" t="s">
        <v>166</v>
      </c>
      <c r="E251" s="236" t="s">
        <v>44</v>
      </c>
      <c r="F251" s="237" t="s">
        <v>2505</v>
      </c>
      <c r="G251" s="235"/>
      <c r="H251" s="238">
        <v>2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166</v>
      </c>
      <c r="AU251" s="244" t="s">
        <v>21</v>
      </c>
      <c r="AV251" s="13" t="s">
        <v>21</v>
      </c>
      <c r="AW251" s="13" t="s">
        <v>42</v>
      </c>
      <c r="AX251" s="13" t="s">
        <v>82</v>
      </c>
      <c r="AY251" s="244" t="s">
        <v>152</v>
      </c>
    </row>
    <row r="252" s="13" customFormat="1">
      <c r="A252" s="13"/>
      <c r="B252" s="234"/>
      <c r="C252" s="235"/>
      <c r="D252" s="229" t="s">
        <v>166</v>
      </c>
      <c r="E252" s="236" t="s">
        <v>44</v>
      </c>
      <c r="F252" s="237" t="s">
        <v>2506</v>
      </c>
      <c r="G252" s="235"/>
      <c r="H252" s="238">
        <v>0.59999999999999998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166</v>
      </c>
      <c r="AU252" s="244" t="s">
        <v>21</v>
      </c>
      <c r="AV252" s="13" t="s">
        <v>21</v>
      </c>
      <c r="AW252" s="13" t="s">
        <v>42</v>
      </c>
      <c r="AX252" s="13" t="s">
        <v>82</v>
      </c>
      <c r="AY252" s="244" t="s">
        <v>152</v>
      </c>
    </row>
    <row r="253" s="13" customFormat="1">
      <c r="A253" s="13"/>
      <c r="B253" s="234"/>
      <c r="C253" s="235"/>
      <c r="D253" s="229" t="s">
        <v>166</v>
      </c>
      <c r="E253" s="236" t="s">
        <v>44</v>
      </c>
      <c r="F253" s="237" t="s">
        <v>2440</v>
      </c>
      <c r="G253" s="235"/>
      <c r="H253" s="238">
        <v>2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166</v>
      </c>
      <c r="AU253" s="244" t="s">
        <v>21</v>
      </c>
      <c r="AV253" s="13" t="s">
        <v>21</v>
      </c>
      <c r="AW253" s="13" t="s">
        <v>42</v>
      </c>
      <c r="AX253" s="13" t="s">
        <v>82</v>
      </c>
      <c r="AY253" s="244" t="s">
        <v>152</v>
      </c>
    </row>
    <row r="254" s="13" customFormat="1">
      <c r="A254" s="13"/>
      <c r="B254" s="234"/>
      <c r="C254" s="235"/>
      <c r="D254" s="229" t="s">
        <v>166</v>
      </c>
      <c r="E254" s="236" t="s">
        <v>44</v>
      </c>
      <c r="F254" s="237" t="s">
        <v>2507</v>
      </c>
      <c r="G254" s="235"/>
      <c r="H254" s="238">
        <v>3.5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166</v>
      </c>
      <c r="AU254" s="244" t="s">
        <v>21</v>
      </c>
      <c r="AV254" s="13" t="s">
        <v>21</v>
      </c>
      <c r="AW254" s="13" t="s">
        <v>42</v>
      </c>
      <c r="AX254" s="13" t="s">
        <v>82</v>
      </c>
      <c r="AY254" s="244" t="s">
        <v>152</v>
      </c>
    </row>
    <row r="255" s="13" customFormat="1">
      <c r="A255" s="13"/>
      <c r="B255" s="234"/>
      <c r="C255" s="235"/>
      <c r="D255" s="229" t="s">
        <v>166</v>
      </c>
      <c r="E255" s="236" t="s">
        <v>44</v>
      </c>
      <c r="F255" s="237" t="s">
        <v>2508</v>
      </c>
      <c r="G255" s="235"/>
      <c r="H255" s="238">
        <v>3.5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166</v>
      </c>
      <c r="AU255" s="244" t="s">
        <v>21</v>
      </c>
      <c r="AV255" s="13" t="s">
        <v>21</v>
      </c>
      <c r="AW255" s="13" t="s">
        <v>42</v>
      </c>
      <c r="AX255" s="13" t="s">
        <v>82</v>
      </c>
      <c r="AY255" s="244" t="s">
        <v>152</v>
      </c>
    </row>
    <row r="256" s="14" customFormat="1">
      <c r="A256" s="14"/>
      <c r="B256" s="251"/>
      <c r="C256" s="252"/>
      <c r="D256" s="229" t="s">
        <v>166</v>
      </c>
      <c r="E256" s="253" t="s">
        <v>44</v>
      </c>
      <c r="F256" s="254" t="s">
        <v>261</v>
      </c>
      <c r="G256" s="252"/>
      <c r="H256" s="255">
        <v>12.4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166</v>
      </c>
      <c r="AU256" s="261" t="s">
        <v>21</v>
      </c>
      <c r="AV256" s="14" t="s">
        <v>171</v>
      </c>
      <c r="AW256" s="14" t="s">
        <v>42</v>
      </c>
      <c r="AX256" s="14" t="s">
        <v>90</v>
      </c>
      <c r="AY256" s="261" t="s">
        <v>152</v>
      </c>
    </row>
    <row r="257" s="2" customFormat="1" ht="16.5" customHeight="1">
      <c r="A257" s="42"/>
      <c r="B257" s="43"/>
      <c r="C257" s="262" t="s">
        <v>443</v>
      </c>
      <c r="D257" s="262" t="s">
        <v>391</v>
      </c>
      <c r="E257" s="263" t="s">
        <v>2509</v>
      </c>
      <c r="F257" s="264" t="s">
        <v>2510</v>
      </c>
      <c r="G257" s="265" t="s">
        <v>283</v>
      </c>
      <c r="H257" s="266">
        <v>12.772</v>
      </c>
      <c r="I257" s="267"/>
      <c r="J257" s="268">
        <f>ROUND(I257*H257,2)</f>
        <v>0</v>
      </c>
      <c r="K257" s="264" t="s">
        <v>251</v>
      </c>
      <c r="L257" s="269"/>
      <c r="M257" s="270" t="s">
        <v>44</v>
      </c>
      <c r="N257" s="271" t="s">
        <v>53</v>
      </c>
      <c r="O257" s="88"/>
      <c r="P257" s="225">
        <f>O257*H257</f>
        <v>0</v>
      </c>
      <c r="Q257" s="225">
        <v>0.0026700000000000001</v>
      </c>
      <c r="R257" s="225">
        <f>Q257*H257</f>
        <v>0.034101240000000005</v>
      </c>
      <c r="S257" s="225">
        <v>0</v>
      </c>
      <c r="T257" s="226">
        <f>S257*H257</f>
        <v>0</v>
      </c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R257" s="227" t="s">
        <v>188</v>
      </c>
      <c r="AT257" s="227" t="s">
        <v>391</v>
      </c>
      <c r="AU257" s="227" t="s">
        <v>21</v>
      </c>
      <c r="AY257" s="20" t="s">
        <v>152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90</v>
      </c>
      <c r="BK257" s="228">
        <f>ROUND(I257*H257,2)</f>
        <v>0</v>
      </c>
      <c r="BL257" s="20" t="s">
        <v>171</v>
      </c>
      <c r="BM257" s="227" t="s">
        <v>2511</v>
      </c>
    </row>
    <row r="258" s="13" customFormat="1">
      <c r="A258" s="13"/>
      <c r="B258" s="234"/>
      <c r="C258" s="235"/>
      <c r="D258" s="229" t="s">
        <v>166</v>
      </c>
      <c r="E258" s="235"/>
      <c r="F258" s="237" t="s">
        <v>2512</v>
      </c>
      <c r="G258" s="235"/>
      <c r="H258" s="238">
        <v>12.772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166</v>
      </c>
      <c r="AU258" s="244" t="s">
        <v>21</v>
      </c>
      <c r="AV258" s="13" t="s">
        <v>21</v>
      </c>
      <c r="AW258" s="13" t="s">
        <v>4</v>
      </c>
      <c r="AX258" s="13" t="s">
        <v>90</v>
      </c>
      <c r="AY258" s="244" t="s">
        <v>152</v>
      </c>
    </row>
    <row r="259" s="2" customFormat="1" ht="24.15" customHeight="1">
      <c r="A259" s="42"/>
      <c r="B259" s="43"/>
      <c r="C259" s="216" t="s">
        <v>447</v>
      </c>
      <c r="D259" s="216" t="s">
        <v>155</v>
      </c>
      <c r="E259" s="217" t="s">
        <v>2513</v>
      </c>
      <c r="F259" s="218" t="s">
        <v>1711</v>
      </c>
      <c r="G259" s="219" t="s">
        <v>432</v>
      </c>
      <c r="H259" s="220">
        <v>5</v>
      </c>
      <c r="I259" s="221"/>
      <c r="J259" s="222">
        <f>ROUND(I259*H259,2)</f>
        <v>0</v>
      </c>
      <c r="K259" s="218" t="s">
        <v>251</v>
      </c>
      <c r="L259" s="48"/>
      <c r="M259" s="223" t="s">
        <v>44</v>
      </c>
      <c r="N259" s="224" t="s">
        <v>53</v>
      </c>
      <c r="O259" s="88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7" t="s">
        <v>171</v>
      </c>
      <c r="AT259" s="227" t="s">
        <v>155</v>
      </c>
      <c r="AU259" s="227" t="s">
        <v>21</v>
      </c>
      <c r="AY259" s="20" t="s">
        <v>152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0" t="s">
        <v>90</v>
      </c>
      <c r="BK259" s="228">
        <f>ROUND(I259*H259,2)</f>
        <v>0</v>
      </c>
      <c r="BL259" s="20" t="s">
        <v>171</v>
      </c>
      <c r="BM259" s="227" t="s">
        <v>2514</v>
      </c>
    </row>
    <row r="260" s="2" customFormat="1">
      <c r="A260" s="42"/>
      <c r="B260" s="43"/>
      <c r="C260" s="44"/>
      <c r="D260" s="249" t="s">
        <v>253</v>
      </c>
      <c r="E260" s="44"/>
      <c r="F260" s="250" t="s">
        <v>2515</v>
      </c>
      <c r="G260" s="44"/>
      <c r="H260" s="44"/>
      <c r="I260" s="231"/>
      <c r="J260" s="44"/>
      <c r="K260" s="44"/>
      <c r="L260" s="48"/>
      <c r="M260" s="232"/>
      <c r="N260" s="233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253</v>
      </c>
      <c r="AU260" s="20" t="s">
        <v>21</v>
      </c>
    </row>
    <row r="261" s="13" customFormat="1">
      <c r="A261" s="13"/>
      <c r="B261" s="234"/>
      <c r="C261" s="235"/>
      <c r="D261" s="229" t="s">
        <v>166</v>
      </c>
      <c r="E261" s="236" t="s">
        <v>44</v>
      </c>
      <c r="F261" s="237" t="s">
        <v>2437</v>
      </c>
      <c r="G261" s="235"/>
      <c r="H261" s="238">
        <v>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166</v>
      </c>
      <c r="AU261" s="244" t="s">
        <v>21</v>
      </c>
      <c r="AV261" s="13" t="s">
        <v>21</v>
      </c>
      <c r="AW261" s="13" t="s">
        <v>42</v>
      </c>
      <c r="AX261" s="13" t="s">
        <v>82</v>
      </c>
      <c r="AY261" s="244" t="s">
        <v>152</v>
      </c>
    </row>
    <row r="262" s="13" customFormat="1">
      <c r="A262" s="13"/>
      <c r="B262" s="234"/>
      <c r="C262" s="235"/>
      <c r="D262" s="229" t="s">
        <v>166</v>
      </c>
      <c r="E262" s="236" t="s">
        <v>44</v>
      </c>
      <c r="F262" s="237" t="s">
        <v>2516</v>
      </c>
      <c r="G262" s="235"/>
      <c r="H262" s="238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166</v>
      </c>
      <c r="AU262" s="244" t="s">
        <v>21</v>
      </c>
      <c r="AV262" s="13" t="s">
        <v>21</v>
      </c>
      <c r="AW262" s="13" t="s">
        <v>42</v>
      </c>
      <c r="AX262" s="13" t="s">
        <v>82</v>
      </c>
      <c r="AY262" s="244" t="s">
        <v>152</v>
      </c>
    </row>
    <row r="263" s="13" customFormat="1">
      <c r="A263" s="13"/>
      <c r="B263" s="234"/>
      <c r="C263" s="235"/>
      <c r="D263" s="229" t="s">
        <v>166</v>
      </c>
      <c r="E263" s="236" t="s">
        <v>44</v>
      </c>
      <c r="F263" s="237" t="s">
        <v>2517</v>
      </c>
      <c r="G263" s="235"/>
      <c r="H263" s="238">
        <v>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166</v>
      </c>
      <c r="AU263" s="244" t="s">
        <v>21</v>
      </c>
      <c r="AV263" s="13" t="s">
        <v>21</v>
      </c>
      <c r="AW263" s="13" t="s">
        <v>42</v>
      </c>
      <c r="AX263" s="13" t="s">
        <v>82</v>
      </c>
      <c r="AY263" s="244" t="s">
        <v>152</v>
      </c>
    </row>
    <row r="264" s="13" customFormat="1">
      <c r="A264" s="13"/>
      <c r="B264" s="234"/>
      <c r="C264" s="235"/>
      <c r="D264" s="229" t="s">
        <v>166</v>
      </c>
      <c r="E264" s="236" t="s">
        <v>44</v>
      </c>
      <c r="F264" s="237" t="s">
        <v>2518</v>
      </c>
      <c r="G264" s="235"/>
      <c r="H264" s="238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166</v>
      </c>
      <c r="AU264" s="244" t="s">
        <v>21</v>
      </c>
      <c r="AV264" s="13" t="s">
        <v>21</v>
      </c>
      <c r="AW264" s="13" t="s">
        <v>42</v>
      </c>
      <c r="AX264" s="13" t="s">
        <v>82</v>
      </c>
      <c r="AY264" s="244" t="s">
        <v>152</v>
      </c>
    </row>
    <row r="265" s="13" customFormat="1">
      <c r="A265" s="13"/>
      <c r="B265" s="234"/>
      <c r="C265" s="235"/>
      <c r="D265" s="229" t="s">
        <v>166</v>
      </c>
      <c r="E265" s="236" t="s">
        <v>44</v>
      </c>
      <c r="F265" s="237" t="s">
        <v>2519</v>
      </c>
      <c r="G265" s="235"/>
      <c r="H265" s="238">
        <v>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166</v>
      </c>
      <c r="AU265" s="244" t="s">
        <v>21</v>
      </c>
      <c r="AV265" s="13" t="s">
        <v>21</v>
      </c>
      <c r="AW265" s="13" t="s">
        <v>42</v>
      </c>
      <c r="AX265" s="13" t="s">
        <v>82</v>
      </c>
      <c r="AY265" s="244" t="s">
        <v>152</v>
      </c>
    </row>
    <row r="266" s="14" customFormat="1">
      <c r="A266" s="14"/>
      <c r="B266" s="251"/>
      <c r="C266" s="252"/>
      <c r="D266" s="229" t="s">
        <v>166</v>
      </c>
      <c r="E266" s="253" t="s">
        <v>44</v>
      </c>
      <c r="F266" s="254" t="s">
        <v>261</v>
      </c>
      <c r="G266" s="252"/>
      <c r="H266" s="255">
        <v>5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166</v>
      </c>
      <c r="AU266" s="261" t="s">
        <v>21</v>
      </c>
      <c r="AV266" s="14" t="s">
        <v>171</v>
      </c>
      <c r="AW266" s="14" t="s">
        <v>42</v>
      </c>
      <c r="AX266" s="14" t="s">
        <v>90</v>
      </c>
      <c r="AY266" s="261" t="s">
        <v>152</v>
      </c>
    </row>
    <row r="267" s="2" customFormat="1" ht="16.5" customHeight="1">
      <c r="A267" s="42"/>
      <c r="B267" s="43"/>
      <c r="C267" s="262" t="s">
        <v>451</v>
      </c>
      <c r="D267" s="262" t="s">
        <v>391</v>
      </c>
      <c r="E267" s="263" t="s">
        <v>1715</v>
      </c>
      <c r="F267" s="264" t="s">
        <v>1716</v>
      </c>
      <c r="G267" s="265" t="s">
        <v>432</v>
      </c>
      <c r="H267" s="266">
        <v>5.1500000000000004</v>
      </c>
      <c r="I267" s="267"/>
      <c r="J267" s="268">
        <f>ROUND(I267*H267,2)</f>
        <v>0</v>
      </c>
      <c r="K267" s="264" t="s">
        <v>251</v>
      </c>
      <c r="L267" s="269"/>
      <c r="M267" s="270" t="s">
        <v>44</v>
      </c>
      <c r="N267" s="271" t="s">
        <v>53</v>
      </c>
      <c r="O267" s="88"/>
      <c r="P267" s="225">
        <f>O267*H267</f>
        <v>0</v>
      </c>
      <c r="Q267" s="225">
        <v>0.00064999999999999997</v>
      </c>
      <c r="R267" s="225">
        <f>Q267*H267</f>
        <v>0.0033475000000000002</v>
      </c>
      <c r="S267" s="225">
        <v>0</v>
      </c>
      <c r="T267" s="226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27" t="s">
        <v>188</v>
      </c>
      <c r="AT267" s="227" t="s">
        <v>391</v>
      </c>
      <c r="AU267" s="227" t="s">
        <v>21</v>
      </c>
      <c r="AY267" s="20" t="s">
        <v>152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20" t="s">
        <v>90</v>
      </c>
      <c r="BK267" s="228">
        <f>ROUND(I267*H267,2)</f>
        <v>0</v>
      </c>
      <c r="BL267" s="20" t="s">
        <v>171</v>
      </c>
      <c r="BM267" s="227" t="s">
        <v>2520</v>
      </c>
    </row>
    <row r="268" s="13" customFormat="1">
      <c r="A268" s="13"/>
      <c r="B268" s="234"/>
      <c r="C268" s="235"/>
      <c r="D268" s="229" t="s">
        <v>166</v>
      </c>
      <c r="E268" s="235"/>
      <c r="F268" s="237" t="s">
        <v>2521</v>
      </c>
      <c r="G268" s="235"/>
      <c r="H268" s="238">
        <v>5.1500000000000004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166</v>
      </c>
      <c r="AU268" s="244" t="s">
        <v>21</v>
      </c>
      <c r="AV268" s="13" t="s">
        <v>21</v>
      </c>
      <c r="AW268" s="13" t="s">
        <v>4</v>
      </c>
      <c r="AX268" s="13" t="s">
        <v>90</v>
      </c>
      <c r="AY268" s="244" t="s">
        <v>152</v>
      </c>
    </row>
    <row r="269" s="2" customFormat="1" ht="24.15" customHeight="1">
      <c r="A269" s="42"/>
      <c r="B269" s="43"/>
      <c r="C269" s="216" t="s">
        <v>456</v>
      </c>
      <c r="D269" s="216" t="s">
        <v>155</v>
      </c>
      <c r="E269" s="217" t="s">
        <v>2522</v>
      </c>
      <c r="F269" s="218" t="s">
        <v>2523</v>
      </c>
      <c r="G269" s="219" t="s">
        <v>432</v>
      </c>
      <c r="H269" s="220">
        <v>5</v>
      </c>
      <c r="I269" s="221"/>
      <c r="J269" s="222">
        <f>ROUND(I269*H269,2)</f>
        <v>0</v>
      </c>
      <c r="K269" s="218" t="s">
        <v>251</v>
      </c>
      <c r="L269" s="48"/>
      <c r="M269" s="223" t="s">
        <v>44</v>
      </c>
      <c r="N269" s="224" t="s">
        <v>53</v>
      </c>
      <c r="O269" s="88"/>
      <c r="P269" s="225">
        <f>O269*H269</f>
        <v>0</v>
      </c>
      <c r="Q269" s="225">
        <v>3.0000000000000001E-05</v>
      </c>
      <c r="R269" s="225">
        <f>Q269*H269</f>
        <v>0.00015000000000000001</v>
      </c>
      <c r="S269" s="225">
        <v>0</v>
      </c>
      <c r="T269" s="226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27" t="s">
        <v>171</v>
      </c>
      <c r="AT269" s="227" t="s">
        <v>155</v>
      </c>
      <c r="AU269" s="227" t="s">
        <v>21</v>
      </c>
      <c r="AY269" s="20" t="s">
        <v>152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20" t="s">
        <v>90</v>
      </c>
      <c r="BK269" s="228">
        <f>ROUND(I269*H269,2)</f>
        <v>0</v>
      </c>
      <c r="BL269" s="20" t="s">
        <v>171</v>
      </c>
      <c r="BM269" s="227" t="s">
        <v>2524</v>
      </c>
    </row>
    <row r="270" s="2" customFormat="1">
      <c r="A270" s="42"/>
      <c r="B270" s="43"/>
      <c r="C270" s="44"/>
      <c r="D270" s="249" t="s">
        <v>253</v>
      </c>
      <c r="E270" s="44"/>
      <c r="F270" s="250" t="s">
        <v>2525</v>
      </c>
      <c r="G270" s="44"/>
      <c r="H270" s="44"/>
      <c r="I270" s="231"/>
      <c r="J270" s="44"/>
      <c r="K270" s="44"/>
      <c r="L270" s="48"/>
      <c r="M270" s="232"/>
      <c r="N270" s="233"/>
      <c r="O270" s="88"/>
      <c r="P270" s="88"/>
      <c r="Q270" s="88"/>
      <c r="R270" s="88"/>
      <c r="S270" s="88"/>
      <c r="T270" s="89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T270" s="20" t="s">
        <v>253</v>
      </c>
      <c r="AU270" s="20" t="s">
        <v>21</v>
      </c>
    </row>
    <row r="271" s="13" customFormat="1">
      <c r="A271" s="13"/>
      <c r="B271" s="234"/>
      <c r="C271" s="235"/>
      <c r="D271" s="229" t="s">
        <v>166</v>
      </c>
      <c r="E271" s="236" t="s">
        <v>44</v>
      </c>
      <c r="F271" s="237" t="s">
        <v>2437</v>
      </c>
      <c r="G271" s="235"/>
      <c r="H271" s="238">
        <v>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166</v>
      </c>
      <c r="AU271" s="244" t="s">
        <v>21</v>
      </c>
      <c r="AV271" s="13" t="s">
        <v>21</v>
      </c>
      <c r="AW271" s="13" t="s">
        <v>42</v>
      </c>
      <c r="AX271" s="13" t="s">
        <v>82</v>
      </c>
      <c r="AY271" s="244" t="s">
        <v>152</v>
      </c>
    </row>
    <row r="272" s="13" customFormat="1">
      <c r="A272" s="13"/>
      <c r="B272" s="234"/>
      <c r="C272" s="235"/>
      <c r="D272" s="229" t="s">
        <v>166</v>
      </c>
      <c r="E272" s="236" t="s">
        <v>44</v>
      </c>
      <c r="F272" s="237" t="s">
        <v>2516</v>
      </c>
      <c r="G272" s="235"/>
      <c r="H272" s="238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166</v>
      </c>
      <c r="AU272" s="244" t="s">
        <v>21</v>
      </c>
      <c r="AV272" s="13" t="s">
        <v>21</v>
      </c>
      <c r="AW272" s="13" t="s">
        <v>42</v>
      </c>
      <c r="AX272" s="13" t="s">
        <v>82</v>
      </c>
      <c r="AY272" s="244" t="s">
        <v>152</v>
      </c>
    </row>
    <row r="273" s="13" customFormat="1">
      <c r="A273" s="13"/>
      <c r="B273" s="234"/>
      <c r="C273" s="235"/>
      <c r="D273" s="229" t="s">
        <v>166</v>
      </c>
      <c r="E273" s="236" t="s">
        <v>44</v>
      </c>
      <c r="F273" s="237" t="s">
        <v>2517</v>
      </c>
      <c r="G273" s="235"/>
      <c r="H273" s="238">
        <v>1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166</v>
      </c>
      <c r="AU273" s="244" t="s">
        <v>21</v>
      </c>
      <c r="AV273" s="13" t="s">
        <v>21</v>
      </c>
      <c r="AW273" s="13" t="s">
        <v>42</v>
      </c>
      <c r="AX273" s="13" t="s">
        <v>82</v>
      </c>
      <c r="AY273" s="244" t="s">
        <v>152</v>
      </c>
    </row>
    <row r="274" s="13" customFormat="1">
      <c r="A274" s="13"/>
      <c r="B274" s="234"/>
      <c r="C274" s="235"/>
      <c r="D274" s="229" t="s">
        <v>166</v>
      </c>
      <c r="E274" s="236" t="s">
        <v>44</v>
      </c>
      <c r="F274" s="237" t="s">
        <v>2518</v>
      </c>
      <c r="G274" s="235"/>
      <c r="H274" s="238">
        <v>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166</v>
      </c>
      <c r="AU274" s="244" t="s">
        <v>21</v>
      </c>
      <c r="AV274" s="13" t="s">
        <v>21</v>
      </c>
      <c r="AW274" s="13" t="s">
        <v>42</v>
      </c>
      <c r="AX274" s="13" t="s">
        <v>82</v>
      </c>
      <c r="AY274" s="244" t="s">
        <v>152</v>
      </c>
    </row>
    <row r="275" s="13" customFormat="1">
      <c r="A275" s="13"/>
      <c r="B275" s="234"/>
      <c r="C275" s="235"/>
      <c r="D275" s="229" t="s">
        <v>166</v>
      </c>
      <c r="E275" s="236" t="s">
        <v>44</v>
      </c>
      <c r="F275" s="237" t="s">
        <v>2519</v>
      </c>
      <c r="G275" s="235"/>
      <c r="H275" s="238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166</v>
      </c>
      <c r="AU275" s="244" t="s">
        <v>21</v>
      </c>
      <c r="AV275" s="13" t="s">
        <v>21</v>
      </c>
      <c r="AW275" s="13" t="s">
        <v>42</v>
      </c>
      <c r="AX275" s="13" t="s">
        <v>82</v>
      </c>
      <c r="AY275" s="244" t="s">
        <v>152</v>
      </c>
    </row>
    <row r="276" s="14" customFormat="1">
      <c r="A276" s="14"/>
      <c r="B276" s="251"/>
      <c r="C276" s="252"/>
      <c r="D276" s="229" t="s">
        <v>166</v>
      </c>
      <c r="E276" s="253" t="s">
        <v>44</v>
      </c>
      <c r="F276" s="254" t="s">
        <v>261</v>
      </c>
      <c r="G276" s="252"/>
      <c r="H276" s="255">
        <v>5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1" t="s">
        <v>166</v>
      </c>
      <c r="AU276" s="261" t="s">
        <v>21</v>
      </c>
      <c r="AV276" s="14" t="s">
        <v>171</v>
      </c>
      <c r="AW276" s="14" t="s">
        <v>42</v>
      </c>
      <c r="AX276" s="14" t="s">
        <v>90</v>
      </c>
      <c r="AY276" s="261" t="s">
        <v>152</v>
      </c>
    </row>
    <row r="277" s="2" customFormat="1" ht="16.5" customHeight="1">
      <c r="A277" s="42"/>
      <c r="B277" s="43"/>
      <c r="C277" s="262" t="s">
        <v>460</v>
      </c>
      <c r="D277" s="262" t="s">
        <v>391</v>
      </c>
      <c r="E277" s="263" t="s">
        <v>2526</v>
      </c>
      <c r="F277" s="264" t="s">
        <v>2527</v>
      </c>
      <c r="G277" s="265" t="s">
        <v>432</v>
      </c>
      <c r="H277" s="266">
        <v>3</v>
      </c>
      <c r="I277" s="267"/>
      <c r="J277" s="268">
        <f>ROUND(I277*H277,2)</f>
        <v>0</v>
      </c>
      <c r="K277" s="264" t="s">
        <v>251</v>
      </c>
      <c r="L277" s="269"/>
      <c r="M277" s="270" t="s">
        <v>44</v>
      </c>
      <c r="N277" s="271" t="s">
        <v>53</v>
      </c>
      <c r="O277" s="88"/>
      <c r="P277" s="225">
        <f>O277*H277</f>
        <v>0</v>
      </c>
      <c r="Q277" s="225">
        <v>0.0025000000000000001</v>
      </c>
      <c r="R277" s="225">
        <f>Q277*H277</f>
        <v>0.0074999999999999997</v>
      </c>
      <c r="S277" s="225">
        <v>0</v>
      </c>
      <c r="T277" s="226">
        <f>S277*H277</f>
        <v>0</v>
      </c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R277" s="227" t="s">
        <v>188</v>
      </c>
      <c r="AT277" s="227" t="s">
        <v>391</v>
      </c>
      <c r="AU277" s="227" t="s">
        <v>21</v>
      </c>
      <c r="AY277" s="20" t="s">
        <v>152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20" t="s">
        <v>90</v>
      </c>
      <c r="BK277" s="228">
        <f>ROUND(I277*H277,2)</f>
        <v>0</v>
      </c>
      <c r="BL277" s="20" t="s">
        <v>171</v>
      </c>
      <c r="BM277" s="227" t="s">
        <v>2528</v>
      </c>
    </row>
    <row r="278" s="2" customFormat="1" ht="16.5" customHeight="1">
      <c r="A278" s="42"/>
      <c r="B278" s="43"/>
      <c r="C278" s="262" t="s">
        <v>466</v>
      </c>
      <c r="D278" s="262" t="s">
        <v>391</v>
      </c>
      <c r="E278" s="263" t="s">
        <v>2529</v>
      </c>
      <c r="F278" s="264" t="s">
        <v>2530</v>
      </c>
      <c r="G278" s="265" t="s">
        <v>432</v>
      </c>
      <c r="H278" s="266">
        <v>2</v>
      </c>
      <c r="I278" s="267"/>
      <c r="J278" s="268">
        <f>ROUND(I278*H278,2)</f>
        <v>0</v>
      </c>
      <c r="K278" s="264" t="s">
        <v>251</v>
      </c>
      <c r="L278" s="269"/>
      <c r="M278" s="270" t="s">
        <v>44</v>
      </c>
      <c r="N278" s="271" t="s">
        <v>53</v>
      </c>
      <c r="O278" s="88"/>
      <c r="P278" s="225">
        <f>O278*H278</f>
        <v>0</v>
      </c>
      <c r="Q278" s="225">
        <v>0.0015</v>
      </c>
      <c r="R278" s="225">
        <f>Q278*H278</f>
        <v>0.0030000000000000001</v>
      </c>
      <c r="S278" s="225">
        <v>0</v>
      </c>
      <c r="T278" s="226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27" t="s">
        <v>188</v>
      </c>
      <c r="AT278" s="227" t="s">
        <v>391</v>
      </c>
      <c r="AU278" s="227" t="s">
        <v>21</v>
      </c>
      <c r="AY278" s="20" t="s">
        <v>152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20" t="s">
        <v>90</v>
      </c>
      <c r="BK278" s="228">
        <f>ROUND(I278*H278,2)</f>
        <v>0</v>
      </c>
      <c r="BL278" s="20" t="s">
        <v>171</v>
      </c>
      <c r="BM278" s="227" t="s">
        <v>2531</v>
      </c>
    </row>
    <row r="279" s="2" customFormat="1" ht="16.5" customHeight="1">
      <c r="A279" s="42"/>
      <c r="B279" s="43"/>
      <c r="C279" s="216" t="s">
        <v>472</v>
      </c>
      <c r="D279" s="216" t="s">
        <v>155</v>
      </c>
      <c r="E279" s="217" t="s">
        <v>2532</v>
      </c>
      <c r="F279" s="218" t="s">
        <v>2533</v>
      </c>
      <c r="G279" s="219" t="s">
        <v>432</v>
      </c>
      <c r="H279" s="220">
        <v>6</v>
      </c>
      <c r="I279" s="221"/>
      <c r="J279" s="222">
        <f>ROUND(I279*H279,2)</f>
        <v>0</v>
      </c>
      <c r="K279" s="218" t="s">
        <v>251</v>
      </c>
      <c r="L279" s="48"/>
      <c r="M279" s="223" t="s">
        <v>44</v>
      </c>
      <c r="N279" s="224" t="s">
        <v>53</v>
      </c>
      <c r="O279" s="88"/>
      <c r="P279" s="225">
        <f>O279*H279</f>
        <v>0</v>
      </c>
      <c r="Q279" s="225">
        <v>0.12526000000000001</v>
      </c>
      <c r="R279" s="225">
        <f>Q279*H279</f>
        <v>0.75156000000000001</v>
      </c>
      <c r="S279" s="225">
        <v>0</v>
      </c>
      <c r="T279" s="226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27" t="s">
        <v>171</v>
      </c>
      <c r="AT279" s="227" t="s">
        <v>155</v>
      </c>
      <c r="AU279" s="227" t="s">
        <v>21</v>
      </c>
      <c r="AY279" s="20" t="s">
        <v>152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90</v>
      </c>
      <c r="BK279" s="228">
        <f>ROUND(I279*H279,2)</f>
        <v>0</v>
      </c>
      <c r="BL279" s="20" t="s">
        <v>171</v>
      </c>
      <c r="BM279" s="227" t="s">
        <v>2534</v>
      </c>
    </row>
    <row r="280" s="2" customFormat="1">
      <c r="A280" s="42"/>
      <c r="B280" s="43"/>
      <c r="C280" s="44"/>
      <c r="D280" s="249" t="s">
        <v>253</v>
      </c>
      <c r="E280" s="44"/>
      <c r="F280" s="250" t="s">
        <v>2535</v>
      </c>
      <c r="G280" s="44"/>
      <c r="H280" s="44"/>
      <c r="I280" s="231"/>
      <c r="J280" s="44"/>
      <c r="K280" s="44"/>
      <c r="L280" s="48"/>
      <c r="M280" s="232"/>
      <c r="N280" s="233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253</v>
      </c>
      <c r="AU280" s="20" t="s">
        <v>21</v>
      </c>
    </row>
    <row r="281" s="13" customFormat="1">
      <c r="A281" s="13"/>
      <c r="B281" s="234"/>
      <c r="C281" s="235"/>
      <c r="D281" s="229" t="s">
        <v>166</v>
      </c>
      <c r="E281" s="236" t="s">
        <v>44</v>
      </c>
      <c r="F281" s="237" t="s">
        <v>2437</v>
      </c>
      <c r="G281" s="235"/>
      <c r="H281" s="238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166</v>
      </c>
      <c r="AU281" s="244" t="s">
        <v>21</v>
      </c>
      <c r="AV281" s="13" t="s">
        <v>21</v>
      </c>
      <c r="AW281" s="13" t="s">
        <v>42</v>
      </c>
      <c r="AX281" s="13" t="s">
        <v>82</v>
      </c>
      <c r="AY281" s="244" t="s">
        <v>152</v>
      </c>
    </row>
    <row r="282" s="13" customFormat="1">
      <c r="A282" s="13"/>
      <c r="B282" s="234"/>
      <c r="C282" s="235"/>
      <c r="D282" s="229" t="s">
        <v>166</v>
      </c>
      <c r="E282" s="236" t="s">
        <v>44</v>
      </c>
      <c r="F282" s="237" t="s">
        <v>2516</v>
      </c>
      <c r="G282" s="235"/>
      <c r="H282" s="238">
        <v>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166</v>
      </c>
      <c r="AU282" s="244" t="s">
        <v>21</v>
      </c>
      <c r="AV282" s="13" t="s">
        <v>21</v>
      </c>
      <c r="AW282" s="13" t="s">
        <v>42</v>
      </c>
      <c r="AX282" s="13" t="s">
        <v>82</v>
      </c>
      <c r="AY282" s="244" t="s">
        <v>152</v>
      </c>
    </row>
    <row r="283" s="13" customFormat="1">
      <c r="A283" s="13"/>
      <c r="B283" s="234"/>
      <c r="C283" s="235"/>
      <c r="D283" s="229" t="s">
        <v>166</v>
      </c>
      <c r="E283" s="236" t="s">
        <v>44</v>
      </c>
      <c r="F283" s="237" t="s">
        <v>2517</v>
      </c>
      <c r="G283" s="235"/>
      <c r="H283" s="238">
        <v>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166</v>
      </c>
      <c r="AU283" s="244" t="s">
        <v>21</v>
      </c>
      <c r="AV283" s="13" t="s">
        <v>21</v>
      </c>
      <c r="AW283" s="13" t="s">
        <v>42</v>
      </c>
      <c r="AX283" s="13" t="s">
        <v>82</v>
      </c>
      <c r="AY283" s="244" t="s">
        <v>152</v>
      </c>
    </row>
    <row r="284" s="13" customFormat="1">
      <c r="A284" s="13"/>
      <c r="B284" s="234"/>
      <c r="C284" s="235"/>
      <c r="D284" s="229" t="s">
        <v>166</v>
      </c>
      <c r="E284" s="236" t="s">
        <v>44</v>
      </c>
      <c r="F284" s="237" t="s">
        <v>2518</v>
      </c>
      <c r="G284" s="235"/>
      <c r="H284" s="238">
        <v>1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166</v>
      </c>
      <c r="AU284" s="244" t="s">
        <v>21</v>
      </c>
      <c r="AV284" s="13" t="s">
        <v>21</v>
      </c>
      <c r="AW284" s="13" t="s">
        <v>42</v>
      </c>
      <c r="AX284" s="13" t="s">
        <v>82</v>
      </c>
      <c r="AY284" s="244" t="s">
        <v>152</v>
      </c>
    </row>
    <row r="285" s="13" customFormat="1">
      <c r="A285" s="13"/>
      <c r="B285" s="234"/>
      <c r="C285" s="235"/>
      <c r="D285" s="229" t="s">
        <v>166</v>
      </c>
      <c r="E285" s="236" t="s">
        <v>44</v>
      </c>
      <c r="F285" s="237" t="s">
        <v>2536</v>
      </c>
      <c r="G285" s="235"/>
      <c r="H285" s="238">
        <v>1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166</v>
      </c>
      <c r="AU285" s="244" t="s">
        <v>21</v>
      </c>
      <c r="AV285" s="13" t="s">
        <v>21</v>
      </c>
      <c r="AW285" s="13" t="s">
        <v>42</v>
      </c>
      <c r="AX285" s="13" t="s">
        <v>82</v>
      </c>
      <c r="AY285" s="244" t="s">
        <v>152</v>
      </c>
    </row>
    <row r="286" s="13" customFormat="1">
      <c r="A286" s="13"/>
      <c r="B286" s="234"/>
      <c r="C286" s="235"/>
      <c r="D286" s="229" t="s">
        <v>166</v>
      </c>
      <c r="E286" s="236" t="s">
        <v>44</v>
      </c>
      <c r="F286" s="237" t="s">
        <v>2519</v>
      </c>
      <c r="G286" s="235"/>
      <c r="H286" s="238">
        <v>1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166</v>
      </c>
      <c r="AU286" s="244" t="s">
        <v>21</v>
      </c>
      <c r="AV286" s="13" t="s">
        <v>21</v>
      </c>
      <c r="AW286" s="13" t="s">
        <v>42</v>
      </c>
      <c r="AX286" s="13" t="s">
        <v>82</v>
      </c>
      <c r="AY286" s="244" t="s">
        <v>152</v>
      </c>
    </row>
    <row r="287" s="14" customFormat="1">
      <c r="A287" s="14"/>
      <c r="B287" s="251"/>
      <c r="C287" s="252"/>
      <c r="D287" s="229" t="s">
        <v>166</v>
      </c>
      <c r="E287" s="253" t="s">
        <v>44</v>
      </c>
      <c r="F287" s="254" t="s">
        <v>261</v>
      </c>
      <c r="G287" s="252"/>
      <c r="H287" s="255">
        <v>6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166</v>
      </c>
      <c r="AU287" s="261" t="s">
        <v>21</v>
      </c>
      <c r="AV287" s="14" t="s">
        <v>171</v>
      </c>
      <c r="AW287" s="14" t="s">
        <v>42</v>
      </c>
      <c r="AX287" s="14" t="s">
        <v>90</v>
      </c>
      <c r="AY287" s="261" t="s">
        <v>152</v>
      </c>
    </row>
    <row r="288" s="2" customFormat="1" ht="16.5" customHeight="1">
      <c r="A288" s="42"/>
      <c r="B288" s="43"/>
      <c r="C288" s="262" t="s">
        <v>478</v>
      </c>
      <c r="D288" s="262" t="s">
        <v>391</v>
      </c>
      <c r="E288" s="263" t="s">
        <v>2537</v>
      </c>
      <c r="F288" s="264" t="s">
        <v>2538</v>
      </c>
      <c r="G288" s="265" t="s">
        <v>432</v>
      </c>
      <c r="H288" s="266">
        <v>6.0599999999999996</v>
      </c>
      <c r="I288" s="267"/>
      <c r="J288" s="268">
        <f>ROUND(I288*H288,2)</f>
        <v>0</v>
      </c>
      <c r="K288" s="264" t="s">
        <v>251</v>
      </c>
      <c r="L288" s="269"/>
      <c r="M288" s="270" t="s">
        <v>44</v>
      </c>
      <c r="N288" s="271" t="s">
        <v>53</v>
      </c>
      <c r="O288" s="88"/>
      <c r="P288" s="225">
        <f>O288*H288</f>
        <v>0</v>
      </c>
      <c r="Q288" s="225">
        <v>0.17499999999999999</v>
      </c>
      <c r="R288" s="225">
        <f>Q288*H288</f>
        <v>1.0604999999999998</v>
      </c>
      <c r="S288" s="225">
        <v>0</v>
      </c>
      <c r="T288" s="226">
        <f>S288*H288</f>
        <v>0</v>
      </c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R288" s="227" t="s">
        <v>188</v>
      </c>
      <c r="AT288" s="227" t="s">
        <v>391</v>
      </c>
      <c r="AU288" s="227" t="s">
        <v>21</v>
      </c>
      <c r="AY288" s="20" t="s">
        <v>152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20" t="s">
        <v>90</v>
      </c>
      <c r="BK288" s="228">
        <f>ROUND(I288*H288,2)</f>
        <v>0</v>
      </c>
      <c r="BL288" s="20" t="s">
        <v>171</v>
      </c>
      <c r="BM288" s="227" t="s">
        <v>2539</v>
      </c>
    </row>
    <row r="289" s="13" customFormat="1">
      <c r="A289" s="13"/>
      <c r="B289" s="234"/>
      <c r="C289" s="235"/>
      <c r="D289" s="229" t="s">
        <v>166</v>
      </c>
      <c r="E289" s="235"/>
      <c r="F289" s="237" t="s">
        <v>2540</v>
      </c>
      <c r="G289" s="235"/>
      <c r="H289" s="238">
        <v>6.0599999999999996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166</v>
      </c>
      <c r="AU289" s="244" t="s">
        <v>21</v>
      </c>
      <c r="AV289" s="13" t="s">
        <v>21</v>
      </c>
      <c r="AW289" s="13" t="s">
        <v>4</v>
      </c>
      <c r="AX289" s="13" t="s">
        <v>90</v>
      </c>
      <c r="AY289" s="244" t="s">
        <v>152</v>
      </c>
    </row>
    <row r="290" s="2" customFormat="1" ht="16.5" customHeight="1">
      <c r="A290" s="42"/>
      <c r="B290" s="43"/>
      <c r="C290" s="216" t="s">
        <v>484</v>
      </c>
      <c r="D290" s="216" t="s">
        <v>155</v>
      </c>
      <c r="E290" s="217" t="s">
        <v>2541</v>
      </c>
      <c r="F290" s="218" t="s">
        <v>2542</v>
      </c>
      <c r="G290" s="219" t="s">
        <v>432</v>
      </c>
      <c r="H290" s="220">
        <v>6</v>
      </c>
      <c r="I290" s="221"/>
      <c r="J290" s="222">
        <f>ROUND(I290*H290,2)</f>
        <v>0</v>
      </c>
      <c r="K290" s="218" t="s">
        <v>251</v>
      </c>
      <c r="L290" s="48"/>
      <c r="M290" s="223" t="s">
        <v>44</v>
      </c>
      <c r="N290" s="224" t="s">
        <v>53</v>
      </c>
      <c r="O290" s="88"/>
      <c r="P290" s="225">
        <f>O290*H290</f>
        <v>0</v>
      </c>
      <c r="Q290" s="225">
        <v>0.030759999999999999</v>
      </c>
      <c r="R290" s="225">
        <f>Q290*H290</f>
        <v>0.18456</v>
      </c>
      <c r="S290" s="225">
        <v>0</v>
      </c>
      <c r="T290" s="226">
        <f>S290*H290</f>
        <v>0</v>
      </c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R290" s="227" t="s">
        <v>171</v>
      </c>
      <c r="AT290" s="227" t="s">
        <v>155</v>
      </c>
      <c r="AU290" s="227" t="s">
        <v>21</v>
      </c>
      <c r="AY290" s="20" t="s">
        <v>152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20" t="s">
        <v>90</v>
      </c>
      <c r="BK290" s="228">
        <f>ROUND(I290*H290,2)</f>
        <v>0</v>
      </c>
      <c r="BL290" s="20" t="s">
        <v>171</v>
      </c>
      <c r="BM290" s="227" t="s">
        <v>2543</v>
      </c>
    </row>
    <row r="291" s="2" customFormat="1">
      <c r="A291" s="42"/>
      <c r="B291" s="43"/>
      <c r="C291" s="44"/>
      <c r="D291" s="249" t="s">
        <v>253</v>
      </c>
      <c r="E291" s="44"/>
      <c r="F291" s="250" t="s">
        <v>2544</v>
      </c>
      <c r="G291" s="44"/>
      <c r="H291" s="44"/>
      <c r="I291" s="231"/>
      <c r="J291" s="44"/>
      <c r="K291" s="44"/>
      <c r="L291" s="48"/>
      <c r="M291" s="232"/>
      <c r="N291" s="233"/>
      <c r="O291" s="88"/>
      <c r="P291" s="88"/>
      <c r="Q291" s="88"/>
      <c r="R291" s="88"/>
      <c r="S291" s="88"/>
      <c r="T291" s="89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T291" s="20" t="s">
        <v>253</v>
      </c>
      <c r="AU291" s="20" t="s">
        <v>21</v>
      </c>
    </row>
    <row r="292" s="13" customFormat="1">
      <c r="A292" s="13"/>
      <c r="B292" s="234"/>
      <c r="C292" s="235"/>
      <c r="D292" s="229" t="s">
        <v>166</v>
      </c>
      <c r="E292" s="236" t="s">
        <v>44</v>
      </c>
      <c r="F292" s="237" t="s">
        <v>2437</v>
      </c>
      <c r="G292" s="235"/>
      <c r="H292" s="238">
        <v>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166</v>
      </c>
      <c r="AU292" s="244" t="s">
        <v>21</v>
      </c>
      <c r="AV292" s="13" t="s">
        <v>21</v>
      </c>
      <c r="AW292" s="13" t="s">
        <v>42</v>
      </c>
      <c r="AX292" s="13" t="s">
        <v>82</v>
      </c>
      <c r="AY292" s="244" t="s">
        <v>152</v>
      </c>
    </row>
    <row r="293" s="13" customFormat="1">
      <c r="A293" s="13"/>
      <c r="B293" s="234"/>
      <c r="C293" s="235"/>
      <c r="D293" s="229" t="s">
        <v>166</v>
      </c>
      <c r="E293" s="236" t="s">
        <v>44</v>
      </c>
      <c r="F293" s="237" t="s">
        <v>2516</v>
      </c>
      <c r="G293" s="235"/>
      <c r="H293" s="238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166</v>
      </c>
      <c r="AU293" s="244" t="s">
        <v>21</v>
      </c>
      <c r="AV293" s="13" t="s">
        <v>21</v>
      </c>
      <c r="AW293" s="13" t="s">
        <v>42</v>
      </c>
      <c r="AX293" s="13" t="s">
        <v>82</v>
      </c>
      <c r="AY293" s="244" t="s">
        <v>152</v>
      </c>
    </row>
    <row r="294" s="13" customFormat="1">
      <c r="A294" s="13"/>
      <c r="B294" s="234"/>
      <c r="C294" s="235"/>
      <c r="D294" s="229" t="s">
        <v>166</v>
      </c>
      <c r="E294" s="236" t="s">
        <v>44</v>
      </c>
      <c r="F294" s="237" t="s">
        <v>2517</v>
      </c>
      <c r="G294" s="235"/>
      <c r="H294" s="238">
        <v>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166</v>
      </c>
      <c r="AU294" s="244" t="s">
        <v>21</v>
      </c>
      <c r="AV294" s="13" t="s">
        <v>21</v>
      </c>
      <c r="AW294" s="13" t="s">
        <v>42</v>
      </c>
      <c r="AX294" s="13" t="s">
        <v>82</v>
      </c>
      <c r="AY294" s="244" t="s">
        <v>152</v>
      </c>
    </row>
    <row r="295" s="13" customFormat="1">
      <c r="A295" s="13"/>
      <c r="B295" s="234"/>
      <c r="C295" s="235"/>
      <c r="D295" s="229" t="s">
        <v>166</v>
      </c>
      <c r="E295" s="236" t="s">
        <v>44</v>
      </c>
      <c r="F295" s="237" t="s">
        <v>2518</v>
      </c>
      <c r="G295" s="235"/>
      <c r="H295" s="238">
        <v>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166</v>
      </c>
      <c r="AU295" s="244" t="s">
        <v>21</v>
      </c>
      <c r="AV295" s="13" t="s">
        <v>21</v>
      </c>
      <c r="AW295" s="13" t="s">
        <v>42</v>
      </c>
      <c r="AX295" s="13" t="s">
        <v>82</v>
      </c>
      <c r="AY295" s="244" t="s">
        <v>152</v>
      </c>
    </row>
    <row r="296" s="13" customFormat="1">
      <c r="A296" s="13"/>
      <c r="B296" s="234"/>
      <c r="C296" s="235"/>
      <c r="D296" s="229" t="s">
        <v>166</v>
      </c>
      <c r="E296" s="236" t="s">
        <v>44</v>
      </c>
      <c r="F296" s="237" t="s">
        <v>2536</v>
      </c>
      <c r="G296" s="235"/>
      <c r="H296" s="238">
        <v>1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166</v>
      </c>
      <c r="AU296" s="244" t="s">
        <v>21</v>
      </c>
      <c r="AV296" s="13" t="s">
        <v>21</v>
      </c>
      <c r="AW296" s="13" t="s">
        <v>42</v>
      </c>
      <c r="AX296" s="13" t="s">
        <v>82</v>
      </c>
      <c r="AY296" s="244" t="s">
        <v>152</v>
      </c>
    </row>
    <row r="297" s="13" customFormat="1">
      <c r="A297" s="13"/>
      <c r="B297" s="234"/>
      <c r="C297" s="235"/>
      <c r="D297" s="229" t="s">
        <v>166</v>
      </c>
      <c r="E297" s="236" t="s">
        <v>44</v>
      </c>
      <c r="F297" s="237" t="s">
        <v>2519</v>
      </c>
      <c r="G297" s="235"/>
      <c r="H297" s="238">
        <v>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166</v>
      </c>
      <c r="AU297" s="244" t="s">
        <v>21</v>
      </c>
      <c r="AV297" s="13" t="s">
        <v>21</v>
      </c>
      <c r="AW297" s="13" t="s">
        <v>42</v>
      </c>
      <c r="AX297" s="13" t="s">
        <v>82</v>
      </c>
      <c r="AY297" s="244" t="s">
        <v>152</v>
      </c>
    </row>
    <row r="298" s="14" customFormat="1">
      <c r="A298" s="14"/>
      <c r="B298" s="251"/>
      <c r="C298" s="252"/>
      <c r="D298" s="229" t="s">
        <v>166</v>
      </c>
      <c r="E298" s="253" t="s">
        <v>44</v>
      </c>
      <c r="F298" s="254" t="s">
        <v>261</v>
      </c>
      <c r="G298" s="252"/>
      <c r="H298" s="255">
        <v>6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166</v>
      </c>
      <c r="AU298" s="261" t="s">
        <v>21</v>
      </c>
      <c r="AV298" s="14" t="s">
        <v>171</v>
      </c>
      <c r="AW298" s="14" t="s">
        <v>42</v>
      </c>
      <c r="AX298" s="14" t="s">
        <v>90</v>
      </c>
      <c r="AY298" s="261" t="s">
        <v>152</v>
      </c>
    </row>
    <row r="299" s="2" customFormat="1" ht="16.5" customHeight="1">
      <c r="A299" s="42"/>
      <c r="B299" s="43"/>
      <c r="C299" s="262" t="s">
        <v>489</v>
      </c>
      <c r="D299" s="262" t="s">
        <v>391</v>
      </c>
      <c r="E299" s="263" t="s">
        <v>2545</v>
      </c>
      <c r="F299" s="264" t="s">
        <v>2546</v>
      </c>
      <c r="G299" s="265" t="s">
        <v>432</v>
      </c>
      <c r="H299" s="266">
        <v>6.0599999999999996</v>
      </c>
      <c r="I299" s="267"/>
      <c r="J299" s="268">
        <f>ROUND(I299*H299,2)</f>
        <v>0</v>
      </c>
      <c r="K299" s="264" t="s">
        <v>251</v>
      </c>
      <c r="L299" s="269"/>
      <c r="M299" s="270" t="s">
        <v>44</v>
      </c>
      <c r="N299" s="271" t="s">
        <v>53</v>
      </c>
      <c r="O299" s="88"/>
      <c r="P299" s="225">
        <f>O299*H299</f>
        <v>0</v>
      </c>
      <c r="Q299" s="225">
        <v>0.070000000000000007</v>
      </c>
      <c r="R299" s="225">
        <f>Q299*H299</f>
        <v>0.42420000000000002</v>
      </c>
      <c r="S299" s="225">
        <v>0</v>
      </c>
      <c r="T299" s="226">
        <f>S299*H299</f>
        <v>0</v>
      </c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R299" s="227" t="s">
        <v>188</v>
      </c>
      <c r="AT299" s="227" t="s">
        <v>391</v>
      </c>
      <c r="AU299" s="227" t="s">
        <v>21</v>
      </c>
      <c r="AY299" s="20" t="s">
        <v>152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20" t="s">
        <v>90</v>
      </c>
      <c r="BK299" s="228">
        <f>ROUND(I299*H299,2)</f>
        <v>0</v>
      </c>
      <c r="BL299" s="20" t="s">
        <v>171</v>
      </c>
      <c r="BM299" s="227" t="s">
        <v>2547</v>
      </c>
    </row>
    <row r="300" s="13" customFormat="1">
      <c r="A300" s="13"/>
      <c r="B300" s="234"/>
      <c r="C300" s="235"/>
      <c r="D300" s="229" t="s">
        <v>166</v>
      </c>
      <c r="E300" s="235"/>
      <c r="F300" s="237" t="s">
        <v>2540</v>
      </c>
      <c r="G300" s="235"/>
      <c r="H300" s="238">
        <v>6.0599999999999996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166</v>
      </c>
      <c r="AU300" s="244" t="s">
        <v>21</v>
      </c>
      <c r="AV300" s="13" t="s">
        <v>21</v>
      </c>
      <c r="AW300" s="13" t="s">
        <v>4</v>
      </c>
      <c r="AX300" s="13" t="s">
        <v>90</v>
      </c>
      <c r="AY300" s="244" t="s">
        <v>152</v>
      </c>
    </row>
    <row r="301" s="2" customFormat="1" ht="16.5" customHeight="1">
      <c r="A301" s="42"/>
      <c r="B301" s="43"/>
      <c r="C301" s="216" t="s">
        <v>494</v>
      </c>
      <c r="D301" s="216" t="s">
        <v>155</v>
      </c>
      <c r="E301" s="217" t="s">
        <v>2548</v>
      </c>
      <c r="F301" s="218" t="s">
        <v>2549</v>
      </c>
      <c r="G301" s="219" t="s">
        <v>432</v>
      </c>
      <c r="H301" s="220">
        <v>6</v>
      </c>
      <c r="I301" s="221"/>
      <c r="J301" s="222">
        <f>ROUND(I301*H301,2)</f>
        <v>0</v>
      </c>
      <c r="K301" s="218" t="s">
        <v>251</v>
      </c>
      <c r="L301" s="48"/>
      <c r="M301" s="223" t="s">
        <v>44</v>
      </c>
      <c r="N301" s="224" t="s">
        <v>53</v>
      </c>
      <c r="O301" s="88"/>
      <c r="P301" s="225">
        <f>O301*H301</f>
        <v>0</v>
      </c>
      <c r="Q301" s="225">
        <v>0.030759999999999999</v>
      </c>
      <c r="R301" s="225">
        <f>Q301*H301</f>
        <v>0.18456</v>
      </c>
      <c r="S301" s="225">
        <v>0</v>
      </c>
      <c r="T301" s="226">
        <f>S301*H301</f>
        <v>0</v>
      </c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R301" s="227" t="s">
        <v>171</v>
      </c>
      <c r="AT301" s="227" t="s">
        <v>155</v>
      </c>
      <c r="AU301" s="227" t="s">
        <v>21</v>
      </c>
      <c r="AY301" s="20" t="s">
        <v>152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20" t="s">
        <v>90</v>
      </c>
      <c r="BK301" s="228">
        <f>ROUND(I301*H301,2)</f>
        <v>0</v>
      </c>
      <c r="BL301" s="20" t="s">
        <v>171</v>
      </c>
      <c r="BM301" s="227" t="s">
        <v>2550</v>
      </c>
    </row>
    <row r="302" s="2" customFormat="1">
      <c r="A302" s="42"/>
      <c r="B302" s="43"/>
      <c r="C302" s="44"/>
      <c r="D302" s="249" t="s">
        <v>253</v>
      </c>
      <c r="E302" s="44"/>
      <c r="F302" s="250" t="s">
        <v>2551</v>
      </c>
      <c r="G302" s="44"/>
      <c r="H302" s="44"/>
      <c r="I302" s="231"/>
      <c r="J302" s="44"/>
      <c r="K302" s="44"/>
      <c r="L302" s="48"/>
      <c r="M302" s="232"/>
      <c r="N302" s="233"/>
      <c r="O302" s="88"/>
      <c r="P302" s="88"/>
      <c r="Q302" s="88"/>
      <c r="R302" s="88"/>
      <c r="S302" s="88"/>
      <c r="T302" s="89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T302" s="20" t="s">
        <v>253</v>
      </c>
      <c r="AU302" s="20" t="s">
        <v>21</v>
      </c>
    </row>
    <row r="303" s="13" customFormat="1">
      <c r="A303" s="13"/>
      <c r="B303" s="234"/>
      <c r="C303" s="235"/>
      <c r="D303" s="229" t="s">
        <v>166</v>
      </c>
      <c r="E303" s="236" t="s">
        <v>44</v>
      </c>
      <c r="F303" s="237" t="s">
        <v>2437</v>
      </c>
      <c r="G303" s="235"/>
      <c r="H303" s="238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166</v>
      </c>
      <c r="AU303" s="244" t="s">
        <v>21</v>
      </c>
      <c r="AV303" s="13" t="s">
        <v>21</v>
      </c>
      <c r="AW303" s="13" t="s">
        <v>42</v>
      </c>
      <c r="AX303" s="13" t="s">
        <v>82</v>
      </c>
      <c r="AY303" s="244" t="s">
        <v>152</v>
      </c>
    </row>
    <row r="304" s="13" customFormat="1">
      <c r="A304" s="13"/>
      <c r="B304" s="234"/>
      <c r="C304" s="235"/>
      <c r="D304" s="229" t="s">
        <v>166</v>
      </c>
      <c r="E304" s="236" t="s">
        <v>44</v>
      </c>
      <c r="F304" s="237" t="s">
        <v>2516</v>
      </c>
      <c r="G304" s="235"/>
      <c r="H304" s="238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166</v>
      </c>
      <c r="AU304" s="244" t="s">
        <v>21</v>
      </c>
      <c r="AV304" s="13" t="s">
        <v>21</v>
      </c>
      <c r="AW304" s="13" t="s">
        <v>42</v>
      </c>
      <c r="AX304" s="13" t="s">
        <v>82</v>
      </c>
      <c r="AY304" s="244" t="s">
        <v>152</v>
      </c>
    </row>
    <row r="305" s="13" customFormat="1">
      <c r="A305" s="13"/>
      <c r="B305" s="234"/>
      <c r="C305" s="235"/>
      <c r="D305" s="229" t="s">
        <v>166</v>
      </c>
      <c r="E305" s="236" t="s">
        <v>44</v>
      </c>
      <c r="F305" s="237" t="s">
        <v>2517</v>
      </c>
      <c r="G305" s="235"/>
      <c r="H305" s="238">
        <v>1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166</v>
      </c>
      <c r="AU305" s="244" t="s">
        <v>21</v>
      </c>
      <c r="AV305" s="13" t="s">
        <v>21</v>
      </c>
      <c r="AW305" s="13" t="s">
        <v>42</v>
      </c>
      <c r="AX305" s="13" t="s">
        <v>82</v>
      </c>
      <c r="AY305" s="244" t="s">
        <v>152</v>
      </c>
    </row>
    <row r="306" s="13" customFormat="1">
      <c r="A306" s="13"/>
      <c r="B306" s="234"/>
      <c r="C306" s="235"/>
      <c r="D306" s="229" t="s">
        <v>166</v>
      </c>
      <c r="E306" s="236" t="s">
        <v>44</v>
      </c>
      <c r="F306" s="237" t="s">
        <v>2518</v>
      </c>
      <c r="G306" s="235"/>
      <c r="H306" s="238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166</v>
      </c>
      <c r="AU306" s="244" t="s">
        <v>21</v>
      </c>
      <c r="AV306" s="13" t="s">
        <v>21</v>
      </c>
      <c r="AW306" s="13" t="s">
        <v>42</v>
      </c>
      <c r="AX306" s="13" t="s">
        <v>82</v>
      </c>
      <c r="AY306" s="244" t="s">
        <v>152</v>
      </c>
    </row>
    <row r="307" s="13" customFormat="1">
      <c r="A307" s="13"/>
      <c r="B307" s="234"/>
      <c r="C307" s="235"/>
      <c r="D307" s="229" t="s">
        <v>166</v>
      </c>
      <c r="E307" s="236" t="s">
        <v>44</v>
      </c>
      <c r="F307" s="237" t="s">
        <v>2536</v>
      </c>
      <c r="G307" s="235"/>
      <c r="H307" s="238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166</v>
      </c>
      <c r="AU307" s="244" t="s">
        <v>21</v>
      </c>
      <c r="AV307" s="13" t="s">
        <v>21</v>
      </c>
      <c r="AW307" s="13" t="s">
        <v>42</v>
      </c>
      <c r="AX307" s="13" t="s">
        <v>82</v>
      </c>
      <c r="AY307" s="244" t="s">
        <v>152</v>
      </c>
    </row>
    <row r="308" s="13" customFormat="1">
      <c r="A308" s="13"/>
      <c r="B308" s="234"/>
      <c r="C308" s="235"/>
      <c r="D308" s="229" t="s">
        <v>166</v>
      </c>
      <c r="E308" s="236" t="s">
        <v>44</v>
      </c>
      <c r="F308" s="237" t="s">
        <v>2519</v>
      </c>
      <c r="G308" s="235"/>
      <c r="H308" s="238">
        <v>1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166</v>
      </c>
      <c r="AU308" s="244" t="s">
        <v>21</v>
      </c>
      <c r="AV308" s="13" t="s">
        <v>21</v>
      </c>
      <c r="AW308" s="13" t="s">
        <v>42</v>
      </c>
      <c r="AX308" s="13" t="s">
        <v>82</v>
      </c>
      <c r="AY308" s="244" t="s">
        <v>152</v>
      </c>
    </row>
    <row r="309" s="14" customFormat="1">
      <c r="A309" s="14"/>
      <c r="B309" s="251"/>
      <c r="C309" s="252"/>
      <c r="D309" s="229" t="s">
        <v>166</v>
      </c>
      <c r="E309" s="253" t="s">
        <v>44</v>
      </c>
      <c r="F309" s="254" t="s">
        <v>261</v>
      </c>
      <c r="G309" s="252"/>
      <c r="H309" s="255">
        <v>6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166</v>
      </c>
      <c r="AU309" s="261" t="s">
        <v>21</v>
      </c>
      <c r="AV309" s="14" t="s">
        <v>171</v>
      </c>
      <c r="AW309" s="14" t="s">
        <v>42</v>
      </c>
      <c r="AX309" s="14" t="s">
        <v>90</v>
      </c>
      <c r="AY309" s="261" t="s">
        <v>152</v>
      </c>
    </row>
    <row r="310" s="2" customFormat="1" ht="16.5" customHeight="1">
      <c r="A310" s="42"/>
      <c r="B310" s="43"/>
      <c r="C310" s="262" t="s">
        <v>29</v>
      </c>
      <c r="D310" s="262" t="s">
        <v>391</v>
      </c>
      <c r="E310" s="263" t="s">
        <v>2552</v>
      </c>
      <c r="F310" s="264" t="s">
        <v>2553</v>
      </c>
      <c r="G310" s="265" t="s">
        <v>432</v>
      </c>
      <c r="H310" s="266">
        <v>6.0599999999999996</v>
      </c>
      <c r="I310" s="267"/>
      <c r="J310" s="268">
        <f>ROUND(I310*H310,2)</f>
        <v>0</v>
      </c>
      <c r="K310" s="264" t="s">
        <v>251</v>
      </c>
      <c r="L310" s="269"/>
      <c r="M310" s="270" t="s">
        <v>44</v>
      </c>
      <c r="N310" s="271" t="s">
        <v>53</v>
      </c>
      <c r="O310" s="88"/>
      <c r="P310" s="225">
        <f>O310*H310</f>
        <v>0</v>
      </c>
      <c r="Q310" s="225">
        <v>0.075999999999999998</v>
      </c>
      <c r="R310" s="225">
        <f>Q310*H310</f>
        <v>0.46055999999999997</v>
      </c>
      <c r="S310" s="225">
        <v>0</v>
      </c>
      <c r="T310" s="226">
        <f>S310*H310</f>
        <v>0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27" t="s">
        <v>188</v>
      </c>
      <c r="AT310" s="227" t="s">
        <v>391</v>
      </c>
      <c r="AU310" s="227" t="s">
        <v>21</v>
      </c>
      <c r="AY310" s="20" t="s">
        <v>152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20" t="s">
        <v>90</v>
      </c>
      <c r="BK310" s="228">
        <f>ROUND(I310*H310,2)</f>
        <v>0</v>
      </c>
      <c r="BL310" s="20" t="s">
        <v>171</v>
      </c>
      <c r="BM310" s="227" t="s">
        <v>2554</v>
      </c>
    </row>
    <row r="311" s="13" customFormat="1">
      <c r="A311" s="13"/>
      <c r="B311" s="234"/>
      <c r="C311" s="235"/>
      <c r="D311" s="229" t="s">
        <v>166</v>
      </c>
      <c r="E311" s="235"/>
      <c r="F311" s="237" t="s">
        <v>2540</v>
      </c>
      <c r="G311" s="235"/>
      <c r="H311" s="238">
        <v>6.0599999999999996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166</v>
      </c>
      <c r="AU311" s="244" t="s">
        <v>21</v>
      </c>
      <c r="AV311" s="13" t="s">
        <v>21</v>
      </c>
      <c r="AW311" s="13" t="s">
        <v>4</v>
      </c>
      <c r="AX311" s="13" t="s">
        <v>90</v>
      </c>
      <c r="AY311" s="244" t="s">
        <v>152</v>
      </c>
    </row>
    <row r="312" s="2" customFormat="1" ht="16.5" customHeight="1">
      <c r="A312" s="42"/>
      <c r="B312" s="43"/>
      <c r="C312" s="216" t="s">
        <v>503</v>
      </c>
      <c r="D312" s="216" t="s">
        <v>155</v>
      </c>
      <c r="E312" s="217" t="s">
        <v>2555</v>
      </c>
      <c r="F312" s="218" t="s">
        <v>2556</v>
      </c>
      <c r="G312" s="219" t="s">
        <v>432</v>
      </c>
      <c r="H312" s="220">
        <v>6</v>
      </c>
      <c r="I312" s="221"/>
      <c r="J312" s="222">
        <f>ROUND(I312*H312,2)</f>
        <v>0</v>
      </c>
      <c r="K312" s="218" t="s">
        <v>251</v>
      </c>
      <c r="L312" s="48"/>
      <c r="M312" s="223" t="s">
        <v>44</v>
      </c>
      <c r="N312" s="224" t="s">
        <v>53</v>
      </c>
      <c r="O312" s="88"/>
      <c r="P312" s="225">
        <f>O312*H312</f>
        <v>0</v>
      </c>
      <c r="Q312" s="225">
        <v>0.030759999999999999</v>
      </c>
      <c r="R312" s="225">
        <f>Q312*H312</f>
        <v>0.18456</v>
      </c>
      <c r="S312" s="225">
        <v>0</v>
      </c>
      <c r="T312" s="226">
        <f>S312*H312</f>
        <v>0</v>
      </c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R312" s="227" t="s">
        <v>171</v>
      </c>
      <c r="AT312" s="227" t="s">
        <v>155</v>
      </c>
      <c r="AU312" s="227" t="s">
        <v>21</v>
      </c>
      <c r="AY312" s="20" t="s">
        <v>152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20" t="s">
        <v>90</v>
      </c>
      <c r="BK312" s="228">
        <f>ROUND(I312*H312,2)</f>
        <v>0</v>
      </c>
      <c r="BL312" s="20" t="s">
        <v>171</v>
      </c>
      <c r="BM312" s="227" t="s">
        <v>2557</v>
      </c>
    </row>
    <row r="313" s="2" customFormat="1">
      <c r="A313" s="42"/>
      <c r="B313" s="43"/>
      <c r="C313" s="44"/>
      <c r="D313" s="249" t="s">
        <v>253</v>
      </c>
      <c r="E313" s="44"/>
      <c r="F313" s="250" t="s">
        <v>2558</v>
      </c>
      <c r="G313" s="44"/>
      <c r="H313" s="44"/>
      <c r="I313" s="231"/>
      <c r="J313" s="44"/>
      <c r="K313" s="44"/>
      <c r="L313" s="48"/>
      <c r="M313" s="232"/>
      <c r="N313" s="233"/>
      <c r="O313" s="88"/>
      <c r="P313" s="88"/>
      <c r="Q313" s="88"/>
      <c r="R313" s="88"/>
      <c r="S313" s="88"/>
      <c r="T313" s="89"/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T313" s="20" t="s">
        <v>253</v>
      </c>
      <c r="AU313" s="20" t="s">
        <v>21</v>
      </c>
    </row>
    <row r="314" s="13" customFormat="1">
      <c r="A314" s="13"/>
      <c r="B314" s="234"/>
      <c r="C314" s="235"/>
      <c r="D314" s="229" t="s">
        <v>166</v>
      </c>
      <c r="E314" s="236" t="s">
        <v>44</v>
      </c>
      <c r="F314" s="237" t="s">
        <v>2437</v>
      </c>
      <c r="G314" s="235"/>
      <c r="H314" s="238">
        <v>1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166</v>
      </c>
      <c r="AU314" s="244" t="s">
        <v>21</v>
      </c>
      <c r="AV314" s="13" t="s">
        <v>21</v>
      </c>
      <c r="AW314" s="13" t="s">
        <v>42</v>
      </c>
      <c r="AX314" s="13" t="s">
        <v>82</v>
      </c>
      <c r="AY314" s="244" t="s">
        <v>152</v>
      </c>
    </row>
    <row r="315" s="13" customFormat="1">
      <c r="A315" s="13"/>
      <c r="B315" s="234"/>
      <c r="C315" s="235"/>
      <c r="D315" s="229" t="s">
        <v>166</v>
      </c>
      <c r="E315" s="236" t="s">
        <v>44</v>
      </c>
      <c r="F315" s="237" t="s">
        <v>2516</v>
      </c>
      <c r="G315" s="235"/>
      <c r="H315" s="238">
        <v>1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166</v>
      </c>
      <c r="AU315" s="244" t="s">
        <v>21</v>
      </c>
      <c r="AV315" s="13" t="s">
        <v>21</v>
      </c>
      <c r="AW315" s="13" t="s">
        <v>42</v>
      </c>
      <c r="AX315" s="13" t="s">
        <v>82</v>
      </c>
      <c r="AY315" s="244" t="s">
        <v>152</v>
      </c>
    </row>
    <row r="316" s="13" customFormat="1">
      <c r="A316" s="13"/>
      <c r="B316" s="234"/>
      <c r="C316" s="235"/>
      <c r="D316" s="229" t="s">
        <v>166</v>
      </c>
      <c r="E316" s="236" t="s">
        <v>44</v>
      </c>
      <c r="F316" s="237" t="s">
        <v>2517</v>
      </c>
      <c r="G316" s="235"/>
      <c r="H316" s="238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166</v>
      </c>
      <c r="AU316" s="244" t="s">
        <v>21</v>
      </c>
      <c r="AV316" s="13" t="s">
        <v>21</v>
      </c>
      <c r="AW316" s="13" t="s">
        <v>42</v>
      </c>
      <c r="AX316" s="13" t="s">
        <v>82</v>
      </c>
      <c r="AY316" s="244" t="s">
        <v>152</v>
      </c>
    </row>
    <row r="317" s="13" customFormat="1">
      <c r="A317" s="13"/>
      <c r="B317" s="234"/>
      <c r="C317" s="235"/>
      <c r="D317" s="229" t="s">
        <v>166</v>
      </c>
      <c r="E317" s="236" t="s">
        <v>44</v>
      </c>
      <c r="F317" s="237" t="s">
        <v>2518</v>
      </c>
      <c r="G317" s="235"/>
      <c r="H317" s="238">
        <v>1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166</v>
      </c>
      <c r="AU317" s="244" t="s">
        <v>21</v>
      </c>
      <c r="AV317" s="13" t="s">
        <v>21</v>
      </c>
      <c r="AW317" s="13" t="s">
        <v>42</v>
      </c>
      <c r="AX317" s="13" t="s">
        <v>82</v>
      </c>
      <c r="AY317" s="244" t="s">
        <v>152</v>
      </c>
    </row>
    <row r="318" s="13" customFormat="1">
      <c r="A318" s="13"/>
      <c r="B318" s="234"/>
      <c r="C318" s="235"/>
      <c r="D318" s="229" t="s">
        <v>166</v>
      </c>
      <c r="E318" s="236" t="s">
        <v>44</v>
      </c>
      <c r="F318" s="237" t="s">
        <v>2536</v>
      </c>
      <c r="G318" s="235"/>
      <c r="H318" s="238">
        <v>1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166</v>
      </c>
      <c r="AU318" s="244" t="s">
        <v>21</v>
      </c>
      <c r="AV318" s="13" t="s">
        <v>21</v>
      </c>
      <c r="AW318" s="13" t="s">
        <v>42</v>
      </c>
      <c r="AX318" s="13" t="s">
        <v>82</v>
      </c>
      <c r="AY318" s="244" t="s">
        <v>152</v>
      </c>
    </row>
    <row r="319" s="13" customFormat="1">
      <c r="A319" s="13"/>
      <c r="B319" s="234"/>
      <c r="C319" s="235"/>
      <c r="D319" s="229" t="s">
        <v>166</v>
      </c>
      <c r="E319" s="236" t="s">
        <v>44</v>
      </c>
      <c r="F319" s="237" t="s">
        <v>2519</v>
      </c>
      <c r="G319" s="235"/>
      <c r="H319" s="238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166</v>
      </c>
      <c r="AU319" s="244" t="s">
        <v>21</v>
      </c>
      <c r="AV319" s="13" t="s">
        <v>21</v>
      </c>
      <c r="AW319" s="13" t="s">
        <v>42</v>
      </c>
      <c r="AX319" s="13" t="s">
        <v>82</v>
      </c>
      <c r="AY319" s="244" t="s">
        <v>152</v>
      </c>
    </row>
    <row r="320" s="14" customFormat="1">
      <c r="A320" s="14"/>
      <c r="B320" s="251"/>
      <c r="C320" s="252"/>
      <c r="D320" s="229" t="s">
        <v>166</v>
      </c>
      <c r="E320" s="253" t="s">
        <v>44</v>
      </c>
      <c r="F320" s="254" t="s">
        <v>261</v>
      </c>
      <c r="G320" s="252"/>
      <c r="H320" s="255">
        <v>6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166</v>
      </c>
      <c r="AU320" s="261" t="s">
        <v>21</v>
      </c>
      <c r="AV320" s="14" t="s">
        <v>171</v>
      </c>
      <c r="AW320" s="14" t="s">
        <v>42</v>
      </c>
      <c r="AX320" s="14" t="s">
        <v>90</v>
      </c>
      <c r="AY320" s="261" t="s">
        <v>152</v>
      </c>
    </row>
    <row r="321" s="2" customFormat="1" ht="21.75" customHeight="1">
      <c r="A321" s="42"/>
      <c r="B321" s="43"/>
      <c r="C321" s="262" t="s">
        <v>509</v>
      </c>
      <c r="D321" s="262" t="s">
        <v>391</v>
      </c>
      <c r="E321" s="263" t="s">
        <v>2559</v>
      </c>
      <c r="F321" s="264" t="s">
        <v>2560</v>
      </c>
      <c r="G321" s="265" t="s">
        <v>432</v>
      </c>
      <c r="H321" s="266">
        <v>6.0599999999999996</v>
      </c>
      <c r="I321" s="267"/>
      <c r="J321" s="268">
        <f>ROUND(I321*H321,2)</f>
        <v>0</v>
      </c>
      <c r="K321" s="264" t="s">
        <v>251</v>
      </c>
      <c r="L321" s="269"/>
      <c r="M321" s="270" t="s">
        <v>44</v>
      </c>
      <c r="N321" s="271" t="s">
        <v>53</v>
      </c>
      <c r="O321" s="88"/>
      <c r="P321" s="225">
        <f>O321*H321</f>
        <v>0</v>
      </c>
      <c r="Q321" s="225">
        <v>0.34999999999999998</v>
      </c>
      <c r="R321" s="225">
        <f>Q321*H321</f>
        <v>2.1209999999999996</v>
      </c>
      <c r="S321" s="225">
        <v>0</v>
      </c>
      <c r="T321" s="226">
        <f>S321*H321</f>
        <v>0</v>
      </c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R321" s="227" t="s">
        <v>188</v>
      </c>
      <c r="AT321" s="227" t="s">
        <v>391</v>
      </c>
      <c r="AU321" s="227" t="s">
        <v>21</v>
      </c>
      <c r="AY321" s="20" t="s">
        <v>152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20" t="s">
        <v>90</v>
      </c>
      <c r="BK321" s="228">
        <f>ROUND(I321*H321,2)</f>
        <v>0</v>
      </c>
      <c r="BL321" s="20" t="s">
        <v>171</v>
      </c>
      <c r="BM321" s="227" t="s">
        <v>2561</v>
      </c>
    </row>
    <row r="322" s="13" customFormat="1">
      <c r="A322" s="13"/>
      <c r="B322" s="234"/>
      <c r="C322" s="235"/>
      <c r="D322" s="229" t="s">
        <v>166</v>
      </c>
      <c r="E322" s="235"/>
      <c r="F322" s="237" t="s">
        <v>2540</v>
      </c>
      <c r="G322" s="235"/>
      <c r="H322" s="238">
        <v>6.0599999999999996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166</v>
      </c>
      <c r="AU322" s="244" t="s">
        <v>21</v>
      </c>
      <c r="AV322" s="13" t="s">
        <v>21</v>
      </c>
      <c r="AW322" s="13" t="s">
        <v>4</v>
      </c>
      <c r="AX322" s="13" t="s">
        <v>90</v>
      </c>
      <c r="AY322" s="244" t="s">
        <v>152</v>
      </c>
    </row>
    <row r="323" s="2" customFormat="1" ht="16.5" customHeight="1">
      <c r="A323" s="42"/>
      <c r="B323" s="43"/>
      <c r="C323" s="216" t="s">
        <v>514</v>
      </c>
      <c r="D323" s="216" t="s">
        <v>155</v>
      </c>
      <c r="E323" s="217" t="s">
        <v>2562</v>
      </c>
      <c r="F323" s="218" t="s">
        <v>2563</v>
      </c>
      <c r="G323" s="219" t="s">
        <v>432</v>
      </c>
      <c r="H323" s="220">
        <v>6</v>
      </c>
      <c r="I323" s="221"/>
      <c r="J323" s="222">
        <f>ROUND(I323*H323,2)</f>
        <v>0</v>
      </c>
      <c r="K323" s="218" t="s">
        <v>251</v>
      </c>
      <c r="L323" s="48"/>
      <c r="M323" s="223" t="s">
        <v>44</v>
      </c>
      <c r="N323" s="224" t="s">
        <v>53</v>
      </c>
      <c r="O323" s="88"/>
      <c r="P323" s="225">
        <f>O323*H323</f>
        <v>0</v>
      </c>
      <c r="Q323" s="225">
        <v>0.21734000000000001</v>
      </c>
      <c r="R323" s="225">
        <f>Q323*H323</f>
        <v>1.3040400000000001</v>
      </c>
      <c r="S323" s="225">
        <v>0</v>
      </c>
      <c r="T323" s="226">
        <f>S323*H323</f>
        <v>0</v>
      </c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R323" s="227" t="s">
        <v>171</v>
      </c>
      <c r="AT323" s="227" t="s">
        <v>155</v>
      </c>
      <c r="AU323" s="227" t="s">
        <v>21</v>
      </c>
      <c r="AY323" s="20" t="s">
        <v>152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20" t="s">
        <v>90</v>
      </c>
      <c r="BK323" s="228">
        <f>ROUND(I323*H323,2)</f>
        <v>0</v>
      </c>
      <c r="BL323" s="20" t="s">
        <v>171</v>
      </c>
      <c r="BM323" s="227" t="s">
        <v>2564</v>
      </c>
    </row>
    <row r="324" s="2" customFormat="1">
      <c r="A324" s="42"/>
      <c r="B324" s="43"/>
      <c r="C324" s="44"/>
      <c r="D324" s="249" t="s">
        <v>253</v>
      </c>
      <c r="E324" s="44"/>
      <c r="F324" s="250" t="s">
        <v>2565</v>
      </c>
      <c r="G324" s="44"/>
      <c r="H324" s="44"/>
      <c r="I324" s="231"/>
      <c r="J324" s="44"/>
      <c r="K324" s="44"/>
      <c r="L324" s="48"/>
      <c r="M324" s="232"/>
      <c r="N324" s="233"/>
      <c r="O324" s="88"/>
      <c r="P324" s="88"/>
      <c r="Q324" s="88"/>
      <c r="R324" s="88"/>
      <c r="S324" s="88"/>
      <c r="T324" s="89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T324" s="20" t="s">
        <v>253</v>
      </c>
      <c r="AU324" s="20" t="s">
        <v>21</v>
      </c>
    </row>
    <row r="325" s="13" customFormat="1">
      <c r="A325" s="13"/>
      <c r="B325" s="234"/>
      <c r="C325" s="235"/>
      <c r="D325" s="229" t="s">
        <v>166</v>
      </c>
      <c r="E325" s="236" t="s">
        <v>44</v>
      </c>
      <c r="F325" s="237" t="s">
        <v>2437</v>
      </c>
      <c r="G325" s="235"/>
      <c r="H325" s="238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166</v>
      </c>
      <c r="AU325" s="244" t="s">
        <v>21</v>
      </c>
      <c r="AV325" s="13" t="s">
        <v>21</v>
      </c>
      <c r="AW325" s="13" t="s">
        <v>42</v>
      </c>
      <c r="AX325" s="13" t="s">
        <v>82</v>
      </c>
      <c r="AY325" s="244" t="s">
        <v>152</v>
      </c>
    </row>
    <row r="326" s="13" customFormat="1">
      <c r="A326" s="13"/>
      <c r="B326" s="234"/>
      <c r="C326" s="235"/>
      <c r="D326" s="229" t="s">
        <v>166</v>
      </c>
      <c r="E326" s="236" t="s">
        <v>44</v>
      </c>
      <c r="F326" s="237" t="s">
        <v>2516</v>
      </c>
      <c r="G326" s="235"/>
      <c r="H326" s="238">
        <v>1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166</v>
      </c>
      <c r="AU326" s="244" t="s">
        <v>21</v>
      </c>
      <c r="AV326" s="13" t="s">
        <v>21</v>
      </c>
      <c r="AW326" s="13" t="s">
        <v>42</v>
      </c>
      <c r="AX326" s="13" t="s">
        <v>82</v>
      </c>
      <c r="AY326" s="244" t="s">
        <v>152</v>
      </c>
    </row>
    <row r="327" s="13" customFormat="1">
      <c r="A327" s="13"/>
      <c r="B327" s="234"/>
      <c r="C327" s="235"/>
      <c r="D327" s="229" t="s">
        <v>166</v>
      </c>
      <c r="E327" s="236" t="s">
        <v>44</v>
      </c>
      <c r="F327" s="237" t="s">
        <v>2517</v>
      </c>
      <c r="G327" s="235"/>
      <c r="H327" s="238">
        <v>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166</v>
      </c>
      <c r="AU327" s="244" t="s">
        <v>21</v>
      </c>
      <c r="AV327" s="13" t="s">
        <v>21</v>
      </c>
      <c r="AW327" s="13" t="s">
        <v>42</v>
      </c>
      <c r="AX327" s="13" t="s">
        <v>82</v>
      </c>
      <c r="AY327" s="244" t="s">
        <v>152</v>
      </c>
    </row>
    <row r="328" s="13" customFormat="1">
      <c r="A328" s="13"/>
      <c r="B328" s="234"/>
      <c r="C328" s="235"/>
      <c r="D328" s="229" t="s">
        <v>166</v>
      </c>
      <c r="E328" s="236" t="s">
        <v>44</v>
      </c>
      <c r="F328" s="237" t="s">
        <v>2518</v>
      </c>
      <c r="G328" s="235"/>
      <c r="H328" s="238">
        <v>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166</v>
      </c>
      <c r="AU328" s="244" t="s">
        <v>21</v>
      </c>
      <c r="AV328" s="13" t="s">
        <v>21</v>
      </c>
      <c r="AW328" s="13" t="s">
        <v>42</v>
      </c>
      <c r="AX328" s="13" t="s">
        <v>82</v>
      </c>
      <c r="AY328" s="244" t="s">
        <v>152</v>
      </c>
    </row>
    <row r="329" s="13" customFormat="1">
      <c r="A329" s="13"/>
      <c r="B329" s="234"/>
      <c r="C329" s="235"/>
      <c r="D329" s="229" t="s">
        <v>166</v>
      </c>
      <c r="E329" s="236" t="s">
        <v>44</v>
      </c>
      <c r="F329" s="237" t="s">
        <v>2536</v>
      </c>
      <c r="G329" s="235"/>
      <c r="H329" s="238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166</v>
      </c>
      <c r="AU329" s="244" t="s">
        <v>21</v>
      </c>
      <c r="AV329" s="13" t="s">
        <v>21</v>
      </c>
      <c r="AW329" s="13" t="s">
        <v>42</v>
      </c>
      <c r="AX329" s="13" t="s">
        <v>82</v>
      </c>
      <c r="AY329" s="244" t="s">
        <v>152</v>
      </c>
    </row>
    <row r="330" s="13" customFormat="1">
      <c r="A330" s="13"/>
      <c r="B330" s="234"/>
      <c r="C330" s="235"/>
      <c r="D330" s="229" t="s">
        <v>166</v>
      </c>
      <c r="E330" s="236" t="s">
        <v>44</v>
      </c>
      <c r="F330" s="237" t="s">
        <v>2519</v>
      </c>
      <c r="G330" s="235"/>
      <c r="H330" s="238">
        <v>1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166</v>
      </c>
      <c r="AU330" s="244" t="s">
        <v>21</v>
      </c>
      <c r="AV330" s="13" t="s">
        <v>21</v>
      </c>
      <c r="AW330" s="13" t="s">
        <v>42</v>
      </c>
      <c r="AX330" s="13" t="s">
        <v>82</v>
      </c>
      <c r="AY330" s="244" t="s">
        <v>152</v>
      </c>
    </row>
    <row r="331" s="14" customFormat="1">
      <c r="A331" s="14"/>
      <c r="B331" s="251"/>
      <c r="C331" s="252"/>
      <c r="D331" s="229" t="s">
        <v>166</v>
      </c>
      <c r="E331" s="253" t="s">
        <v>44</v>
      </c>
      <c r="F331" s="254" t="s">
        <v>261</v>
      </c>
      <c r="G331" s="252"/>
      <c r="H331" s="255">
        <v>6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166</v>
      </c>
      <c r="AU331" s="261" t="s">
        <v>21</v>
      </c>
      <c r="AV331" s="14" t="s">
        <v>171</v>
      </c>
      <c r="AW331" s="14" t="s">
        <v>42</v>
      </c>
      <c r="AX331" s="14" t="s">
        <v>90</v>
      </c>
      <c r="AY331" s="261" t="s">
        <v>152</v>
      </c>
    </row>
    <row r="332" s="2" customFormat="1" ht="16.5" customHeight="1">
      <c r="A332" s="42"/>
      <c r="B332" s="43"/>
      <c r="C332" s="262" t="s">
        <v>519</v>
      </c>
      <c r="D332" s="262" t="s">
        <v>391</v>
      </c>
      <c r="E332" s="263" t="s">
        <v>2566</v>
      </c>
      <c r="F332" s="264" t="s">
        <v>2567</v>
      </c>
      <c r="G332" s="265" t="s">
        <v>432</v>
      </c>
      <c r="H332" s="266">
        <v>6</v>
      </c>
      <c r="I332" s="267"/>
      <c r="J332" s="268">
        <f>ROUND(I332*H332,2)</f>
        <v>0</v>
      </c>
      <c r="K332" s="264" t="s">
        <v>251</v>
      </c>
      <c r="L332" s="269"/>
      <c r="M332" s="270" t="s">
        <v>44</v>
      </c>
      <c r="N332" s="271" t="s">
        <v>53</v>
      </c>
      <c r="O332" s="88"/>
      <c r="P332" s="225">
        <f>O332*H332</f>
        <v>0</v>
      </c>
      <c r="Q332" s="225">
        <v>0.052400000000000002</v>
      </c>
      <c r="R332" s="225">
        <f>Q332*H332</f>
        <v>0.31440000000000001</v>
      </c>
      <c r="S332" s="225">
        <v>0</v>
      </c>
      <c r="T332" s="226">
        <f>S332*H332</f>
        <v>0</v>
      </c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R332" s="227" t="s">
        <v>188</v>
      </c>
      <c r="AT332" s="227" t="s">
        <v>391</v>
      </c>
      <c r="AU332" s="227" t="s">
        <v>21</v>
      </c>
      <c r="AY332" s="20" t="s">
        <v>152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20" t="s">
        <v>90</v>
      </c>
      <c r="BK332" s="228">
        <f>ROUND(I332*H332,2)</f>
        <v>0</v>
      </c>
      <c r="BL332" s="20" t="s">
        <v>171</v>
      </c>
      <c r="BM332" s="227" t="s">
        <v>2568</v>
      </c>
    </row>
    <row r="333" s="2" customFormat="1" ht="16.5" customHeight="1">
      <c r="A333" s="42"/>
      <c r="B333" s="43"/>
      <c r="C333" s="262" t="s">
        <v>529</v>
      </c>
      <c r="D333" s="262" t="s">
        <v>391</v>
      </c>
      <c r="E333" s="263" t="s">
        <v>2569</v>
      </c>
      <c r="F333" s="264" t="s">
        <v>2570</v>
      </c>
      <c r="G333" s="265" t="s">
        <v>432</v>
      </c>
      <c r="H333" s="266">
        <v>6</v>
      </c>
      <c r="I333" s="267"/>
      <c r="J333" s="268">
        <f>ROUND(I333*H333,2)</f>
        <v>0</v>
      </c>
      <c r="K333" s="264" t="s">
        <v>251</v>
      </c>
      <c r="L333" s="269"/>
      <c r="M333" s="270" t="s">
        <v>44</v>
      </c>
      <c r="N333" s="271" t="s">
        <v>53</v>
      </c>
      <c r="O333" s="88"/>
      <c r="P333" s="225">
        <f>O333*H333</f>
        <v>0</v>
      </c>
      <c r="Q333" s="225">
        <v>0.0060000000000000001</v>
      </c>
      <c r="R333" s="225">
        <f>Q333*H333</f>
        <v>0.036000000000000004</v>
      </c>
      <c r="S333" s="225">
        <v>0</v>
      </c>
      <c r="T333" s="226">
        <f>S333*H333</f>
        <v>0</v>
      </c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R333" s="227" t="s">
        <v>188</v>
      </c>
      <c r="AT333" s="227" t="s">
        <v>391</v>
      </c>
      <c r="AU333" s="227" t="s">
        <v>21</v>
      </c>
      <c r="AY333" s="20" t="s">
        <v>152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20" t="s">
        <v>90</v>
      </c>
      <c r="BK333" s="228">
        <f>ROUND(I333*H333,2)</f>
        <v>0</v>
      </c>
      <c r="BL333" s="20" t="s">
        <v>171</v>
      </c>
      <c r="BM333" s="227" t="s">
        <v>2571</v>
      </c>
    </row>
    <row r="334" s="2" customFormat="1" ht="16.5" customHeight="1">
      <c r="A334" s="42"/>
      <c r="B334" s="43"/>
      <c r="C334" s="216" t="s">
        <v>534</v>
      </c>
      <c r="D334" s="216" t="s">
        <v>155</v>
      </c>
      <c r="E334" s="217" t="s">
        <v>671</v>
      </c>
      <c r="F334" s="218" t="s">
        <v>672</v>
      </c>
      <c r="G334" s="219" t="s">
        <v>283</v>
      </c>
      <c r="H334" s="220">
        <v>12.4</v>
      </c>
      <c r="I334" s="221"/>
      <c r="J334" s="222">
        <f>ROUND(I334*H334,2)</f>
        <v>0</v>
      </c>
      <c r="K334" s="218" t="s">
        <v>251</v>
      </c>
      <c r="L334" s="48"/>
      <c r="M334" s="223" t="s">
        <v>44</v>
      </c>
      <c r="N334" s="224" t="s">
        <v>53</v>
      </c>
      <c r="O334" s="88"/>
      <c r="P334" s="225">
        <f>O334*H334</f>
        <v>0</v>
      </c>
      <c r="Q334" s="225">
        <v>9.0000000000000006E-05</v>
      </c>
      <c r="R334" s="225">
        <f>Q334*H334</f>
        <v>0.001116</v>
      </c>
      <c r="S334" s="225">
        <v>0</v>
      </c>
      <c r="T334" s="226">
        <f>S334*H334</f>
        <v>0</v>
      </c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R334" s="227" t="s">
        <v>171</v>
      </c>
      <c r="AT334" s="227" t="s">
        <v>155</v>
      </c>
      <c r="AU334" s="227" t="s">
        <v>21</v>
      </c>
      <c r="AY334" s="20" t="s">
        <v>152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20" t="s">
        <v>90</v>
      </c>
      <c r="BK334" s="228">
        <f>ROUND(I334*H334,2)</f>
        <v>0</v>
      </c>
      <c r="BL334" s="20" t="s">
        <v>171</v>
      </c>
      <c r="BM334" s="227" t="s">
        <v>2572</v>
      </c>
    </row>
    <row r="335" s="2" customFormat="1">
      <c r="A335" s="42"/>
      <c r="B335" s="43"/>
      <c r="C335" s="44"/>
      <c r="D335" s="249" t="s">
        <v>253</v>
      </c>
      <c r="E335" s="44"/>
      <c r="F335" s="250" t="s">
        <v>674</v>
      </c>
      <c r="G335" s="44"/>
      <c r="H335" s="44"/>
      <c r="I335" s="231"/>
      <c r="J335" s="44"/>
      <c r="K335" s="44"/>
      <c r="L335" s="48"/>
      <c r="M335" s="232"/>
      <c r="N335" s="233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0" t="s">
        <v>253</v>
      </c>
      <c r="AU335" s="20" t="s">
        <v>21</v>
      </c>
    </row>
    <row r="336" s="13" customFormat="1">
      <c r="A336" s="13"/>
      <c r="B336" s="234"/>
      <c r="C336" s="235"/>
      <c r="D336" s="229" t="s">
        <v>166</v>
      </c>
      <c r="E336" s="236" t="s">
        <v>44</v>
      </c>
      <c r="F336" s="237" t="s">
        <v>2504</v>
      </c>
      <c r="G336" s="235"/>
      <c r="H336" s="238">
        <v>0.80000000000000004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166</v>
      </c>
      <c r="AU336" s="244" t="s">
        <v>21</v>
      </c>
      <c r="AV336" s="13" t="s">
        <v>21</v>
      </c>
      <c r="AW336" s="13" t="s">
        <v>42</v>
      </c>
      <c r="AX336" s="13" t="s">
        <v>82</v>
      </c>
      <c r="AY336" s="244" t="s">
        <v>152</v>
      </c>
    </row>
    <row r="337" s="13" customFormat="1">
      <c r="A337" s="13"/>
      <c r="B337" s="234"/>
      <c r="C337" s="235"/>
      <c r="D337" s="229" t="s">
        <v>166</v>
      </c>
      <c r="E337" s="236" t="s">
        <v>44</v>
      </c>
      <c r="F337" s="237" t="s">
        <v>2505</v>
      </c>
      <c r="G337" s="235"/>
      <c r="H337" s="238">
        <v>2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166</v>
      </c>
      <c r="AU337" s="244" t="s">
        <v>21</v>
      </c>
      <c r="AV337" s="13" t="s">
        <v>21</v>
      </c>
      <c r="AW337" s="13" t="s">
        <v>42</v>
      </c>
      <c r="AX337" s="13" t="s">
        <v>82</v>
      </c>
      <c r="AY337" s="244" t="s">
        <v>152</v>
      </c>
    </row>
    <row r="338" s="13" customFormat="1">
      <c r="A338" s="13"/>
      <c r="B338" s="234"/>
      <c r="C338" s="235"/>
      <c r="D338" s="229" t="s">
        <v>166</v>
      </c>
      <c r="E338" s="236" t="s">
        <v>44</v>
      </c>
      <c r="F338" s="237" t="s">
        <v>2506</v>
      </c>
      <c r="G338" s="235"/>
      <c r="H338" s="238">
        <v>0.59999999999999998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166</v>
      </c>
      <c r="AU338" s="244" t="s">
        <v>21</v>
      </c>
      <c r="AV338" s="13" t="s">
        <v>21</v>
      </c>
      <c r="AW338" s="13" t="s">
        <v>42</v>
      </c>
      <c r="AX338" s="13" t="s">
        <v>82</v>
      </c>
      <c r="AY338" s="244" t="s">
        <v>152</v>
      </c>
    </row>
    <row r="339" s="13" customFormat="1">
      <c r="A339" s="13"/>
      <c r="B339" s="234"/>
      <c r="C339" s="235"/>
      <c r="D339" s="229" t="s">
        <v>166</v>
      </c>
      <c r="E339" s="236" t="s">
        <v>44</v>
      </c>
      <c r="F339" s="237" t="s">
        <v>2440</v>
      </c>
      <c r="G339" s="235"/>
      <c r="H339" s="238">
        <v>2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166</v>
      </c>
      <c r="AU339" s="244" t="s">
        <v>21</v>
      </c>
      <c r="AV339" s="13" t="s">
        <v>21</v>
      </c>
      <c r="AW339" s="13" t="s">
        <v>42</v>
      </c>
      <c r="AX339" s="13" t="s">
        <v>82</v>
      </c>
      <c r="AY339" s="244" t="s">
        <v>152</v>
      </c>
    </row>
    <row r="340" s="13" customFormat="1">
      <c r="A340" s="13"/>
      <c r="B340" s="234"/>
      <c r="C340" s="235"/>
      <c r="D340" s="229" t="s">
        <v>166</v>
      </c>
      <c r="E340" s="236" t="s">
        <v>44</v>
      </c>
      <c r="F340" s="237" t="s">
        <v>2507</v>
      </c>
      <c r="G340" s="235"/>
      <c r="H340" s="238">
        <v>3.5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166</v>
      </c>
      <c r="AU340" s="244" t="s">
        <v>21</v>
      </c>
      <c r="AV340" s="13" t="s">
        <v>21</v>
      </c>
      <c r="AW340" s="13" t="s">
        <v>42</v>
      </c>
      <c r="AX340" s="13" t="s">
        <v>82</v>
      </c>
      <c r="AY340" s="244" t="s">
        <v>152</v>
      </c>
    </row>
    <row r="341" s="13" customFormat="1">
      <c r="A341" s="13"/>
      <c r="B341" s="234"/>
      <c r="C341" s="235"/>
      <c r="D341" s="229" t="s">
        <v>166</v>
      </c>
      <c r="E341" s="236" t="s">
        <v>44</v>
      </c>
      <c r="F341" s="237" t="s">
        <v>2508</v>
      </c>
      <c r="G341" s="235"/>
      <c r="H341" s="238">
        <v>3.5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166</v>
      </c>
      <c r="AU341" s="244" t="s">
        <v>21</v>
      </c>
      <c r="AV341" s="13" t="s">
        <v>21</v>
      </c>
      <c r="AW341" s="13" t="s">
        <v>42</v>
      </c>
      <c r="AX341" s="13" t="s">
        <v>82</v>
      </c>
      <c r="AY341" s="244" t="s">
        <v>152</v>
      </c>
    </row>
    <row r="342" s="14" customFormat="1">
      <c r="A342" s="14"/>
      <c r="B342" s="251"/>
      <c r="C342" s="252"/>
      <c r="D342" s="229" t="s">
        <v>166</v>
      </c>
      <c r="E342" s="253" t="s">
        <v>44</v>
      </c>
      <c r="F342" s="254" t="s">
        <v>261</v>
      </c>
      <c r="G342" s="252"/>
      <c r="H342" s="255">
        <v>12.4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166</v>
      </c>
      <c r="AU342" s="261" t="s">
        <v>21</v>
      </c>
      <c r="AV342" s="14" t="s">
        <v>171</v>
      </c>
      <c r="AW342" s="14" t="s">
        <v>42</v>
      </c>
      <c r="AX342" s="14" t="s">
        <v>90</v>
      </c>
      <c r="AY342" s="261" t="s">
        <v>152</v>
      </c>
    </row>
    <row r="343" s="12" customFormat="1" ht="22.8" customHeight="1">
      <c r="A343" s="12"/>
      <c r="B343" s="200"/>
      <c r="C343" s="201"/>
      <c r="D343" s="202" t="s">
        <v>81</v>
      </c>
      <c r="E343" s="214" t="s">
        <v>192</v>
      </c>
      <c r="F343" s="214" t="s">
        <v>679</v>
      </c>
      <c r="G343" s="201"/>
      <c r="H343" s="201"/>
      <c r="I343" s="204"/>
      <c r="J343" s="215">
        <f>BK343</f>
        <v>0</v>
      </c>
      <c r="K343" s="201"/>
      <c r="L343" s="206"/>
      <c r="M343" s="207"/>
      <c r="N343" s="208"/>
      <c r="O343" s="208"/>
      <c r="P343" s="209">
        <f>SUM(P344:P379)</f>
        <v>0</v>
      </c>
      <c r="Q343" s="208"/>
      <c r="R343" s="209">
        <f>SUM(R344:R379)</f>
        <v>1.707535</v>
      </c>
      <c r="S343" s="208"/>
      <c r="T343" s="210">
        <f>SUM(T344:T379)</f>
        <v>0.027600000000000003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1" t="s">
        <v>90</v>
      </c>
      <c r="AT343" s="212" t="s">
        <v>81</v>
      </c>
      <c r="AU343" s="212" t="s">
        <v>90</v>
      </c>
      <c r="AY343" s="211" t="s">
        <v>152</v>
      </c>
      <c r="BK343" s="213">
        <f>SUM(BK344:BK379)</f>
        <v>0</v>
      </c>
    </row>
    <row r="344" s="2" customFormat="1" ht="24.15" customHeight="1">
      <c r="A344" s="42"/>
      <c r="B344" s="43"/>
      <c r="C344" s="216" t="s">
        <v>539</v>
      </c>
      <c r="D344" s="216" t="s">
        <v>155</v>
      </c>
      <c r="E344" s="217" t="s">
        <v>1851</v>
      </c>
      <c r="F344" s="218" t="s">
        <v>1852</v>
      </c>
      <c r="G344" s="219" t="s">
        <v>283</v>
      </c>
      <c r="H344" s="220">
        <v>10</v>
      </c>
      <c r="I344" s="221"/>
      <c r="J344" s="222">
        <f>ROUND(I344*H344,2)</f>
        <v>0</v>
      </c>
      <c r="K344" s="218" t="s">
        <v>251</v>
      </c>
      <c r="L344" s="48"/>
      <c r="M344" s="223" t="s">
        <v>44</v>
      </c>
      <c r="N344" s="224" t="s">
        <v>53</v>
      </c>
      <c r="O344" s="88"/>
      <c r="P344" s="225">
        <f>O344*H344</f>
        <v>0</v>
      </c>
      <c r="Q344" s="225">
        <v>0.16850000000000001</v>
      </c>
      <c r="R344" s="225">
        <f>Q344*H344</f>
        <v>1.6850000000000001</v>
      </c>
      <c r="S344" s="225">
        <v>0</v>
      </c>
      <c r="T344" s="226">
        <f>S344*H344</f>
        <v>0</v>
      </c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R344" s="227" t="s">
        <v>171</v>
      </c>
      <c r="AT344" s="227" t="s">
        <v>155</v>
      </c>
      <c r="AU344" s="227" t="s">
        <v>21</v>
      </c>
      <c r="AY344" s="20" t="s">
        <v>152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20" t="s">
        <v>90</v>
      </c>
      <c r="BK344" s="228">
        <f>ROUND(I344*H344,2)</f>
        <v>0</v>
      </c>
      <c r="BL344" s="20" t="s">
        <v>171</v>
      </c>
      <c r="BM344" s="227" t="s">
        <v>2573</v>
      </c>
    </row>
    <row r="345" s="2" customFormat="1">
      <c r="A345" s="42"/>
      <c r="B345" s="43"/>
      <c r="C345" s="44"/>
      <c r="D345" s="249" t="s">
        <v>253</v>
      </c>
      <c r="E345" s="44"/>
      <c r="F345" s="250" t="s">
        <v>1854</v>
      </c>
      <c r="G345" s="44"/>
      <c r="H345" s="44"/>
      <c r="I345" s="231"/>
      <c r="J345" s="44"/>
      <c r="K345" s="44"/>
      <c r="L345" s="48"/>
      <c r="M345" s="232"/>
      <c r="N345" s="233"/>
      <c r="O345" s="88"/>
      <c r="P345" s="88"/>
      <c r="Q345" s="88"/>
      <c r="R345" s="88"/>
      <c r="S345" s="88"/>
      <c r="T345" s="89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T345" s="20" t="s">
        <v>253</v>
      </c>
      <c r="AU345" s="20" t="s">
        <v>21</v>
      </c>
    </row>
    <row r="346" s="13" customFormat="1">
      <c r="A346" s="13"/>
      <c r="B346" s="234"/>
      <c r="C346" s="235"/>
      <c r="D346" s="229" t="s">
        <v>166</v>
      </c>
      <c r="E346" s="236" t="s">
        <v>44</v>
      </c>
      <c r="F346" s="237" t="s">
        <v>2437</v>
      </c>
      <c r="G346" s="235"/>
      <c r="H346" s="238">
        <v>1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166</v>
      </c>
      <c r="AU346" s="244" t="s">
        <v>21</v>
      </c>
      <c r="AV346" s="13" t="s">
        <v>21</v>
      </c>
      <c r="AW346" s="13" t="s">
        <v>42</v>
      </c>
      <c r="AX346" s="13" t="s">
        <v>82</v>
      </c>
      <c r="AY346" s="244" t="s">
        <v>152</v>
      </c>
    </row>
    <row r="347" s="13" customFormat="1">
      <c r="A347" s="13"/>
      <c r="B347" s="234"/>
      <c r="C347" s="235"/>
      <c r="D347" s="229" t="s">
        <v>166</v>
      </c>
      <c r="E347" s="236" t="s">
        <v>44</v>
      </c>
      <c r="F347" s="237" t="s">
        <v>2438</v>
      </c>
      <c r="G347" s="235"/>
      <c r="H347" s="238">
        <v>3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166</v>
      </c>
      <c r="AU347" s="244" t="s">
        <v>21</v>
      </c>
      <c r="AV347" s="13" t="s">
        <v>21</v>
      </c>
      <c r="AW347" s="13" t="s">
        <v>42</v>
      </c>
      <c r="AX347" s="13" t="s">
        <v>82</v>
      </c>
      <c r="AY347" s="244" t="s">
        <v>152</v>
      </c>
    </row>
    <row r="348" s="13" customFormat="1">
      <c r="A348" s="13"/>
      <c r="B348" s="234"/>
      <c r="C348" s="235"/>
      <c r="D348" s="229" t="s">
        <v>166</v>
      </c>
      <c r="E348" s="236" t="s">
        <v>44</v>
      </c>
      <c r="F348" s="237" t="s">
        <v>2439</v>
      </c>
      <c r="G348" s="235"/>
      <c r="H348" s="238">
        <v>4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166</v>
      </c>
      <c r="AU348" s="244" t="s">
        <v>21</v>
      </c>
      <c r="AV348" s="13" t="s">
        <v>21</v>
      </c>
      <c r="AW348" s="13" t="s">
        <v>42</v>
      </c>
      <c r="AX348" s="13" t="s">
        <v>82</v>
      </c>
      <c r="AY348" s="244" t="s">
        <v>152</v>
      </c>
    </row>
    <row r="349" s="13" customFormat="1">
      <c r="A349" s="13"/>
      <c r="B349" s="234"/>
      <c r="C349" s="235"/>
      <c r="D349" s="229" t="s">
        <v>166</v>
      </c>
      <c r="E349" s="236" t="s">
        <v>44</v>
      </c>
      <c r="F349" s="237" t="s">
        <v>2440</v>
      </c>
      <c r="G349" s="235"/>
      <c r="H349" s="238">
        <v>2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166</v>
      </c>
      <c r="AU349" s="244" t="s">
        <v>21</v>
      </c>
      <c r="AV349" s="13" t="s">
        <v>21</v>
      </c>
      <c r="AW349" s="13" t="s">
        <v>42</v>
      </c>
      <c r="AX349" s="13" t="s">
        <v>82</v>
      </c>
      <c r="AY349" s="244" t="s">
        <v>152</v>
      </c>
    </row>
    <row r="350" s="14" customFormat="1">
      <c r="A350" s="14"/>
      <c r="B350" s="251"/>
      <c r="C350" s="252"/>
      <c r="D350" s="229" t="s">
        <v>166</v>
      </c>
      <c r="E350" s="253" t="s">
        <v>44</v>
      </c>
      <c r="F350" s="254" t="s">
        <v>261</v>
      </c>
      <c r="G350" s="252"/>
      <c r="H350" s="255">
        <v>10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166</v>
      </c>
      <c r="AU350" s="261" t="s">
        <v>21</v>
      </c>
      <c r="AV350" s="14" t="s">
        <v>171</v>
      </c>
      <c r="AW350" s="14" t="s">
        <v>42</v>
      </c>
      <c r="AX350" s="14" t="s">
        <v>90</v>
      </c>
      <c r="AY350" s="261" t="s">
        <v>152</v>
      </c>
    </row>
    <row r="351" s="2" customFormat="1" ht="33" customHeight="1">
      <c r="A351" s="42"/>
      <c r="B351" s="43"/>
      <c r="C351" s="216" t="s">
        <v>543</v>
      </c>
      <c r="D351" s="216" t="s">
        <v>155</v>
      </c>
      <c r="E351" s="217" t="s">
        <v>1400</v>
      </c>
      <c r="F351" s="218" t="s">
        <v>1401</v>
      </c>
      <c r="G351" s="219" t="s">
        <v>283</v>
      </c>
      <c r="H351" s="220">
        <v>35.100000000000001</v>
      </c>
      <c r="I351" s="221"/>
      <c r="J351" s="222">
        <f>ROUND(I351*H351,2)</f>
        <v>0</v>
      </c>
      <c r="K351" s="218" t="s">
        <v>251</v>
      </c>
      <c r="L351" s="48"/>
      <c r="M351" s="223" t="s">
        <v>44</v>
      </c>
      <c r="N351" s="224" t="s">
        <v>53</v>
      </c>
      <c r="O351" s="88"/>
      <c r="P351" s="225">
        <f>O351*H351</f>
        <v>0</v>
      </c>
      <c r="Q351" s="225">
        <v>0.00060999999999999997</v>
      </c>
      <c r="R351" s="225">
        <f>Q351*H351</f>
        <v>0.021410999999999999</v>
      </c>
      <c r="S351" s="225">
        <v>0</v>
      </c>
      <c r="T351" s="226">
        <f>S351*H351</f>
        <v>0</v>
      </c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R351" s="227" t="s">
        <v>171</v>
      </c>
      <c r="AT351" s="227" t="s">
        <v>155</v>
      </c>
      <c r="AU351" s="227" t="s">
        <v>21</v>
      </c>
      <c r="AY351" s="20" t="s">
        <v>152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20" t="s">
        <v>90</v>
      </c>
      <c r="BK351" s="228">
        <f>ROUND(I351*H351,2)</f>
        <v>0</v>
      </c>
      <c r="BL351" s="20" t="s">
        <v>171</v>
      </c>
      <c r="BM351" s="227" t="s">
        <v>2574</v>
      </c>
    </row>
    <row r="352" s="2" customFormat="1">
      <c r="A352" s="42"/>
      <c r="B352" s="43"/>
      <c r="C352" s="44"/>
      <c r="D352" s="249" t="s">
        <v>253</v>
      </c>
      <c r="E352" s="44"/>
      <c r="F352" s="250" t="s">
        <v>1403</v>
      </c>
      <c r="G352" s="44"/>
      <c r="H352" s="44"/>
      <c r="I352" s="231"/>
      <c r="J352" s="44"/>
      <c r="K352" s="44"/>
      <c r="L352" s="48"/>
      <c r="M352" s="232"/>
      <c r="N352" s="233"/>
      <c r="O352" s="88"/>
      <c r="P352" s="88"/>
      <c r="Q352" s="88"/>
      <c r="R352" s="88"/>
      <c r="S352" s="88"/>
      <c r="T352" s="89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T352" s="20" t="s">
        <v>253</v>
      </c>
      <c r="AU352" s="20" t="s">
        <v>21</v>
      </c>
    </row>
    <row r="353" s="13" customFormat="1">
      <c r="A353" s="13"/>
      <c r="B353" s="234"/>
      <c r="C353" s="235"/>
      <c r="D353" s="229" t="s">
        <v>166</v>
      </c>
      <c r="E353" s="236" t="s">
        <v>44</v>
      </c>
      <c r="F353" s="237" t="s">
        <v>2575</v>
      </c>
      <c r="G353" s="235"/>
      <c r="H353" s="238">
        <v>9.5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166</v>
      </c>
      <c r="AU353" s="244" t="s">
        <v>21</v>
      </c>
      <c r="AV353" s="13" t="s">
        <v>21</v>
      </c>
      <c r="AW353" s="13" t="s">
        <v>42</v>
      </c>
      <c r="AX353" s="13" t="s">
        <v>82</v>
      </c>
      <c r="AY353" s="244" t="s">
        <v>152</v>
      </c>
    </row>
    <row r="354" s="13" customFormat="1">
      <c r="A354" s="13"/>
      <c r="B354" s="234"/>
      <c r="C354" s="235"/>
      <c r="D354" s="229" t="s">
        <v>166</v>
      </c>
      <c r="E354" s="236" t="s">
        <v>44</v>
      </c>
      <c r="F354" s="237" t="s">
        <v>2576</v>
      </c>
      <c r="G354" s="235"/>
      <c r="H354" s="238">
        <v>7.5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166</v>
      </c>
      <c r="AU354" s="244" t="s">
        <v>21</v>
      </c>
      <c r="AV354" s="13" t="s">
        <v>21</v>
      </c>
      <c r="AW354" s="13" t="s">
        <v>42</v>
      </c>
      <c r="AX354" s="13" t="s">
        <v>82</v>
      </c>
      <c r="AY354" s="244" t="s">
        <v>152</v>
      </c>
    </row>
    <row r="355" s="13" customFormat="1">
      <c r="A355" s="13"/>
      <c r="B355" s="234"/>
      <c r="C355" s="235"/>
      <c r="D355" s="229" t="s">
        <v>166</v>
      </c>
      <c r="E355" s="236" t="s">
        <v>44</v>
      </c>
      <c r="F355" s="237" t="s">
        <v>2577</v>
      </c>
      <c r="G355" s="235"/>
      <c r="H355" s="238">
        <v>6.5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166</v>
      </c>
      <c r="AU355" s="244" t="s">
        <v>21</v>
      </c>
      <c r="AV355" s="13" t="s">
        <v>21</v>
      </c>
      <c r="AW355" s="13" t="s">
        <v>42</v>
      </c>
      <c r="AX355" s="13" t="s">
        <v>82</v>
      </c>
      <c r="AY355" s="244" t="s">
        <v>152</v>
      </c>
    </row>
    <row r="356" s="13" customFormat="1">
      <c r="A356" s="13"/>
      <c r="B356" s="234"/>
      <c r="C356" s="235"/>
      <c r="D356" s="229" t="s">
        <v>166</v>
      </c>
      <c r="E356" s="236" t="s">
        <v>44</v>
      </c>
      <c r="F356" s="237" t="s">
        <v>2578</v>
      </c>
      <c r="G356" s="235"/>
      <c r="H356" s="238">
        <v>6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166</v>
      </c>
      <c r="AU356" s="244" t="s">
        <v>21</v>
      </c>
      <c r="AV356" s="13" t="s">
        <v>21</v>
      </c>
      <c r="AW356" s="13" t="s">
        <v>42</v>
      </c>
      <c r="AX356" s="13" t="s">
        <v>82</v>
      </c>
      <c r="AY356" s="244" t="s">
        <v>152</v>
      </c>
    </row>
    <row r="357" s="13" customFormat="1">
      <c r="A357" s="13"/>
      <c r="B357" s="234"/>
      <c r="C357" s="235"/>
      <c r="D357" s="229" t="s">
        <v>166</v>
      </c>
      <c r="E357" s="236" t="s">
        <v>44</v>
      </c>
      <c r="F357" s="237" t="s">
        <v>2579</v>
      </c>
      <c r="G357" s="235"/>
      <c r="H357" s="238">
        <v>5.5999999999999996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166</v>
      </c>
      <c r="AU357" s="244" t="s">
        <v>21</v>
      </c>
      <c r="AV357" s="13" t="s">
        <v>21</v>
      </c>
      <c r="AW357" s="13" t="s">
        <v>42</v>
      </c>
      <c r="AX357" s="13" t="s">
        <v>82</v>
      </c>
      <c r="AY357" s="244" t="s">
        <v>152</v>
      </c>
    </row>
    <row r="358" s="14" customFormat="1">
      <c r="A358" s="14"/>
      <c r="B358" s="251"/>
      <c r="C358" s="252"/>
      <c r="D358" s="229" t="s">
        <v>166</v>
      </c>
      <c r="E358" s="253" t="s">
        <v>44</v>
      </c>
      <c r="F358" s="254" t="s">
        <v>261</v>
      </c>
      <c r="G358" s="252"/>
      <c r="H358" s="255">
        <v>35.100000000000001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166</v>
      </c>
      <c r="AU358" s="261" t="s">
        <v>21</v>
      </c>
      <c r="AV358" s="14" t="s">
        <v>171</v>
      </c>
      <c r="AW358" s="14" t="s">
        <v>42</v>
      </c>
      <c r="AX358" s="14" t="s">
        <v>90</v>
      </c>
      <c r="AY358" s="261" t="s">
        <v>152</v>
      </c>
    </row>
    <row r="359" s="2" customFormat="1" ht="16.5" customHeight="1">
      <c r="A359" s="42"/>
      <c r="B359" s="43"/>
      <c r="C359" s="216" t="s">
        <v>548</v>
      </c>
      <c r="D359" s="216" t="s">
        <v>155</v>
      </c>
      <c r="E359" s="217" t="s">
        <v>687</v>
      </c>
      <c r="F359" s="218" t="s">
        <v>688</v>
      </c>
      <c r="G359" s="219" t="s">
        <v>283</v>
      </c>
      <c r="H359" s="220">
        <v>35.100000000000001</v>
      </c>
      <c r="I359" s="221"/>
      <c r="J359" s="222">
        <f>ROUND(I359*H359,2)</f>
        <v>0</v>
      </c>
      <c r="K359" s="218" t="s">
        <v>251</v>
      </c>
      <c r="L359" s="48"/>
      <c r="M359" s="223" t="s">
        <v>44</v>
      </c>
      <c r="N359" s="224" t="s">
        <v>53</v>
      </c>
      <c r="O359" s="88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R359" s="227" t="s">
        <v>171</v>
      </c>
      <c r="AT359" s="227" t="s">
        <v>155</v>
      </c>
      <c r="AU359" s="227" t="s">
        <v>21</v>
      </c>
      <c r="AY359" s="20" t="s">
        <v>152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20" t="s">
        <v>90</v>
      </c>
      <c r="BK359" s="228">
        <f>ROUND(I359*H359,2)</f>
        <v>0</v>
      </c>
      <c r="BL359" s="20" t="s">
        <v>171</v>
      </c>
      <c r="BM359" s="227" t="s">
        <v>2580</v>
      </c>
    </row>
    <row r="360" s="2" customFormat="1">
      <c r="A360" s="42"/>
      <c r="B360" s="43"/>
      <c r="C360" s="44"/>
      <c r="D360" s="249" t="s">
        <v>253</v>
      </c>
      <c r="E360" s="44"/>
      <c r="F360" s="250" t="s">
        <v>690</v>
      </c>
      <c r="G360" s="44"/>
      <c r="H360" s="44"/>
      <c r="I360" s="231"/>
      <c r="J360" s="44"/>
      <c r="K360" s="44"/>
      <c r="L360" s="48"/>
      <c r="M360" s="232"/>
      <c r="N360" s="233"/>
      <c r="O360" s="88"/>
      <c r="P360" s="88"/>
      <c r="Q360" s="88"/>
      <c r="R360" s="88"/>
      <c r="S360" s="88"/>
      <c r="T360" s="89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T360" s="20" t="s">
        <v>253</v>
      </c>
      <c r="AU360" s="20" t="s">
        <v>21</v>
      </c>
    </row>
    <row r="361" s="13" customFormat="1">
      <c r="A361" s="13"/>
      <c r="B361" s="234"/>
      <c r="C361" s="235"/>
      <c r="D361" s="229" t="s">
        <v>166</v>
      </c>
      <c r="E361" s="236" t="s">
        <v>44</v>
      </c>
      <c r="F361" s="237" t="s">
        <v>2575</v>
      </c>
      <c r="G361" s="235"/>
      <c r="H361" s="238">
        <v>9.5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166</v>
      </c>
      <c r="AU361" s="244" t="s">
        <v>21</v>
      </c>
      <c r="AV361" s="13" t="s">
        <v>21</v>
      </c>
      <c r="AW361" s="13" t="s">
        <v>42</v>
      </c>
      <c r="AX361" s="13" t="s">
        <v>82</v>
      </c>
      <c r="AY361" s="244" t="s">
        <v>152</v>
      </c>
    </row>
    <row r="362" s="13" customFormat="1">
      <c r="A362" s="13"/>
      <c r="B362" s="234"/>
      <c r="C362" s="235"/>
      <c r="D362" s="229" t="s">
        <v>166</v>
      </c>
      <c r="E362" s="236" t="s">
        <v>44</v>
      </c>
      <c r="F362" s="237" t="s">
        <v>2576</v>
      </c>
      <c r="G362" s="235"/>
      <c r="H362" s="238">
        <v>7.5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166</v>
      </c>
      <c r="AU362" s="244" t="s">
        <v>21</v>
      </c>
      <c r="AV362" s="13" t="s">
        <v>21</v>
      </c>
      <c r="AW362" s="13" t="s">
        <v>42</v>
      </c>
      <c r="AX362" s="13" t="s">
        <v>82</v>
      </c>
      <c r="AY362" s="244" t="s">
        <v>152</v>
      </c>
    </row>
    <row r="363" s="13" customFormat="1">
      <c r="A363" s="13"/>
      <c r="B363" s="234"/>
      <c r="C363" s="235"/>
      <c r="D363" s="229" t="s">
        <v>166</v>
      </c>
      <c r="E363" s="236" t="s">
        <v>44</v>
      </c>
      <c r="F363" s="237" t="s">
        <v>2577</v>
      </c>
      <c r="G363" s="235"/>
      <c r="H363" s="238">
        <v>6.5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166</v>
      </c>
      <c r="AU363" s="244" t="s">
        <v>21</v>
      </c>
      <c r="AV363" s="13" t="s">
        <v>21</v>
      </c>
      <c r="AW363" s="13" t="s">
        <v>42</v>
      </c>
      <c r="AX363" s="13" t="s">
        <v>82</v>
      </c>
      <c r="AY363" s="244" t="s">
        <v>152</v>
      </c>
    </row>
    <row r="364" s="13" customFormat="1">
      <c r="A364" s="13"/>
      <c r="B364" s="234"/>
      <c r="C364" s="235"/>
      <c r="D364" s="229" t="s">
        <v>166</v>
      </c>
      <c r="E364" s="236" t="s">
        <v>44</v>
      </c>
      <c r="F364" s="237" t="s">
        <v>2578</v>
      </c>
      <c r="G364" s="235"/>
      <c r="H364" s="238">
        <v>6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166</v>
      </c>
      <c r="AU364" s="244" t="s">
        <v>21</v>
      </c>
      <c r="AV364" s="13" t="s">
        <v>21</v>
      </c>
      <c r="AW364" s="13" t="s">
        <v>42</v>
      </c>
      <c r="AX364" s="13" t="s">
        <v>82</v>
      </c>
      <c r="AY364" s="244" t="s">
        <v>152</v>
      </c>
    </row>
    <row r="365" s="13" customFormat="1">
      <c r="A365" s="13"/>
      <c r="B365" s="234"/>
      <c r="C365" s="235"/>
      <c r="D365" s="229" t="s">
        <v>166</v>
      </c>
      <c r="E365" s="236" t="s">
        <v>44</v>
      </c>
      <c r="F365" s="237" t="s">
        <v>2579</v>
      </c>
      <c r="G365" s="235"/>
      <c r="H365" s="238">
        <v>5.5999999999999996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166</v>
      </c>
      <c r="AU365" s="244" t="s">
        <v>21</v>
      </c>
      <c r="AV365" s="13" t="s">
        <v>21</v>
      </c>
      <c r="AW365" s="13" t="s">
        <v>42</v>
      </c>
      <c r="AX365" s="13" t="s">
        <v>82</v>
      </c>
      <c r="AY365" s="244" t="s">
        <v>152</v>
      </c>
    </row>
    <row r="366" s="14" customFormat="1">
      <c r="A366" s="14"/>
      <c r="B366" s="251"/>
      <c r="C366" s="252"/>
      <c r="D366" s="229" t="s">
        <v>166</v>
      </c>
      <c r="E366" s="253" t="s">
        <v>44</v>
      </c>
      <c r="F366" s="254" t="s">
        <v>261</v>
      </c>
      <c r="G366" s="252"/>
      <c r="H366" s="255">
        <v>35.100000000000001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166</v>
      </c>
      <c r="AU366" s="261" t="s">
        <v>21</v>
      </c>
      <c r="AV366" s="14" t="s">
        <v>171</v>
      </c>
      <c r="AW366" s="14" t="s">
        <v>42</v>
      </c>
      <c r="AX366" s="14" t="s">
        <v>90</v>
      </c>
      <c r="AY366" s="261" t="s">
        <v>152</v>
      </c>
    </row>
    <row r="367" s="2" customFormat="1" ht="24.15" customHeight="1">
      <c r="A367" s="42"/>
      <c r="B367" s="43"/>
      <c r="C367" s="216" t="s">
        <v>553</v>
      </c>
      <c r="D367" s="216" t="s">
        <v>155</v>
      </c>
      <c r="E367" s="217" t="s">
        <v>2581</v>
      </c>
      <c r="F367" s="218" t="s">
        <v>2582</v>
      </c>
      <c r="G367" s="219" t="s">
        <v>283</v>
      </c>
      <c r="H367" s="220">
        <v>0.40000000000000002</v>
      </c>
      <c r="I367" s="221"/>
      <c r="J367" s="222">
        <f>ROUND(I367*H367,2)</f>
        <v>0</v>
      </c>
      <c r="K367" s="218" t="s">
        <v>251</v>
      </c>
      <c r="L367" s="48"/>
      <c r="M367" s="223" t="s">
        <v>44</v>
      </c>
      <c r="N367" s="224" t="s">
        <v>53</v>
      </c>
      <c r="O367" s="88"/>
      <c r="P367" s="225">
        <f>O367*H367</f>
        <v>0</v>
      </c>
      <c r="Q367" s="225">
        <v>0.00281</v>
      </c>
      <c r="R367" s="225">
        <f>Q367*H367</f>
        <v>0.001124</v>
      </c>
      <c r="S367" s="225">
        <v>0.069000000000000006</v>
      </c>
      <c r="T367" s="226">
        <f>S367*H367</f>
        <v>0.027600000000000003</v>
      </c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R367" s="227" t="s">
        <v>171</v>
      </c>
      <c r="AT367" s="227" t="s">
        <v>155</v>
      </c>
      <c r="AU367" s="227" t="s">
        <v>21</v>
      </c>
      <c r="AY367" s="20" t="s">
        <v>152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20" t="s">
        <v>90</v>
      </c>
      <c r="BK367" s="228">
        <f>ROUND(I367*H367,2)</f>
        <v>0</v>
      </c>
      <c r="BL367" s="20" t="s">
        <v>171</v>
      </c>
      <c r="BM367" s="227" t="s">
        <v>2583</v>
      </c>
    </row>
    <row r="368" s="2" customFormat="1">
      <c r="A368" s="42"/>
      <c r="B368" s="43"/>
      <c r="C368" s="44"/>
      <c r="D368" s="249" t="s">
        <v>253</v>
      </c>
      <c r="E368" s="44"/>
      <c r="F368" s="250" t="s">
        <v>2584</v>
      </c>
      <c r="G368" s="44"/>
      <c r="H368" s="44"/>
      <c r="I368" s="231"/>
      <c r="J368" s="44"/>
      <c r="K368" s="44"/>
      <c r="L368" s="48"/>
      <c r="M368" s="232"/>
      <c r="N368" s="233"/>
      <c r="O368" s="88"/>
      <c r="P368" s="88"/>
      <c r="Q368" s="88"/>
      <c r="R368" s="88"/>
      <c r="S368" s="88"/>
      <c r="T368" s="89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T368" s="20" t="s">
        <v>253</v>
      </c>
      <c r="AU368" s="20" t="s">
        <v>21</v>
      </c>
    </row>
    <row r="369" s="13" customFormat="1">
      <c r="A369" s="13"/>
      <c r="B369" s="234"/>
      <c r="C369" s="235"/>
      <c r="D369" s="229" t="s">
        <v>166</v>
      </c>
      <c r="E369" s="236" t="s">
        <v>44</v>
      </c>
      <c r="F369" s="237" t="s">
        <v>2585</v>
      </c>
      <c r="G369" s="235"/>
      <c r="H369" s="238">
        <v>0.40000000000000002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166</v>
      </c>
      <c r="AU369" s="244" t="s">
        <v>21</v>
      </c>
      <c r="AV369" s="13" t="s">
        <v>21</v>
      </c>
      <c r="AW369" s="13" t="s">
        <v>42</v>
      </c>
      <c r="AX369" s="13" t="s">
        <v>90</v>
      </c>
      <c r="AY369" s="244" t="s">
        <v>152</v>
      </c>
    </row>
    <row r="370" s="2" customFormat="1" ht="44.25" customHeight="1">
      <c r="A370" s="42"/>
      <c r="B370" s="43"/>
      <c r="C370" s="216" t="s">
        <v>558</v>
      </c>
      <c r="D370" s="216" t="s">
        <v>155</v>
      </c>
      <c r="E370" s="217" t="s">
        <v>2586</v>
      </c>
      <c r="F370" s="218" t="s">
        <v>2587</v>
      </c>
      <c r="G370" s="219" t="s">
        <v>283</v>
      </c>
      <c r="H370" s="220">
        <v>10</v>
      </c>
      <c r="I370" s="221"/>
      <c r="J370" s="222">
        <f>ROUND(I370*H370,2)</f>
        <v>0</v>
      </c>
      <c r="K370" s="218" t="s">
        <v>251</v>
      </c>
      <c r="L370" s="48"/>
      <c r="M370" s="223" t="s">
        <v>44</v>
      </c>
      <c r="N370" s="224" t="s">
        <v>53</v>
      </c>
      <c r="O370" s="88"/>
      <c r="P370" s="225">
        <f>O370*H370</f>
        <v>0</v>
      </c>
      <c r="Q370" s="225">
        <v>0</v>
      </c>
      <c r="R370" s="225">
        <f>Q370*H370</f>
        <v>0</v>
      </c>
      <c r="S370" s="225">
        <v>0</v>
      </c>
      <c r="T370" s="226">
        <f>S370*H370</f>
        <v>0</v>
      </c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R370" s="227" t="s">
        <v>171</v>
      </c>
      <c r="AT370" s="227" t="s">
        <v>155</v>
      </c>
      <c r="AU370" s="227" t="s">
        <v>21</v>
      </c>
      <c r="AY370" s="20" t="s">
        <v>152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20" t="s">
        <v>90</v>
      </c>
      <c r="BK370" s="228">
        <f>ROUND(I370*H370,2)</f>
        <v>0</v>
      </c>
      <c r="BL370" s="20" t="s">
        <v>171</v>
      </c>
      <c r="BM370" s="227" t="s">
        <v>2588</v>
      </c>
    </row>
    <row r="371" s="2" customFormat="1">
      <c r="A371" s="42"/>
      <c r="B371" s="43"/>
      <c r="C371" s="44"/>
      <c r="D371" s="249" t="s">
        <v>253</v>
      </c>
      <c r="E371" s="44"/>
      <c r="F371" s="250" t="s">
        <v>2589</v>
      </c>
      <c r="G371" s="44"/>
      <c r="H371" s="44"/>
      <c r="I371" s="231"/>
      <c r="J371" s="44"/>
      <c r="K371" s="44"/>
      <c r="L371" s="48"/>
      <c r="M371" s="232"/>
      <c r="N371" s="233"/>
      <c r="O371" s="88"/>
      <c r="P371" s="88"/>
      <c r="Q371" s="88"/>
      <c r="R371" s="88"/>
      <c r="S371" s="88"/>
      <c r="T371" s="89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T371" s="20" t="s">
        <v>253</v>
      </c>
      <c r="AU371" s="20" t="s">
        <v>21</v>
      </c>
    </row>
    <row r="372" s="13" customFormat="1">
      <c r="A372" s="13"/>
      <c r="B372" s="234"/>
      <c r="C372" s="235"/>
      <c r="D372" s="229" t="s">
        <v>166</v>
      </c>
      <c r="E372" s="236" t="s">
        <v>44</v>
      </c>
      <c r="F372" s="237" t="s">
        <v>2437</v>
      </c>
      <c r="G372" s="235"/>
      <c r="H372" s="238">
        <v>1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166</v>
      </c>
      <c r="AU372" s="244" t="s">
        <v>21</v>
      </c>
      <c r="AV372" s="13" t="s">
        <v>21</v>
      </c>
      <c r="AW372" s="13" t="s">
        <v>42</v>
      </c>
      <c r="AX372" s="13" t="s">
        <v>82</v>
      </c>
      <c r="AY372" s="244" t="s">
        <v>152</v>
      </c>
    </row>
    <row r="373" s="13" customFormat="1">
      <c r="A373" s="13"/>
      <c r="B373" s="234"/>
      <c r="C373" s="235"/>
      <c r="D373" s="229" t="s">
        <v>166</v>
      </c>
      <c r="E373" s="236" t="s">
        <v>44</v>
      </c>
      <c r="F373" s="237" t="s">
        <v>2438</v>
      </c>
      <c r="G373" s="235"/>
      <c r="H373" s="238">
        <v>3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166</v>
      </c>
      <c r="AU373" s="244" t="s">
        <v>21</v>
      </c>
      <c r="AV373" s="13" t="s">
        <v>21</v>
      </c>
      <c r="AW373" s="13" t="s">
        <v>42</v>
      </c>
      <c r="AX373" s="13" t="s">
        <v>82</v>
      </c>
      <c r="AY373" s="244" t="s">
        <v>152</v>
      </c>
    </row>
    <row r="374" s="13" customFormat="1">
      <c r="A374" s="13"/>
      <c r="B374" s="234"/>
      <c r="C374" s="235"/>
      <c r="D374" s="229" t="s">
        <v>166</v>
      </c>
      <c r="E374" s="236" t="s">
        <v>44</v>
      </c>
      <c r="F374" s="237" t="s">
        <v>2439</v>
      </c>
      <c r="G374" s="235"/>
      <c r="H374" s="238">
        <v>4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166</v>
      </c>
      <c r="AU374" s="244" t="s">
        <v>21</v>
      </c>
      <c r="AV374" s="13" t="s">
        <v>21</v>
      </c>
      <c r="AW374" s="13" t="s">
        <v>42</v>
      </c>
      <c r="AX374" s="13" t="s">
        <v>82</v>
      </c>
      <c r="AY374" s="244" t="s">
        <v>152</v>
      </c>
    </row>
    <row r="375" s="13" customFormat="1">
      <c r="A375" s="13"/>
      <c r="B375" s="234"/>
      <c r="C375" s="235"/>
      <c r="D375" s="229" t="s">
        <v>166</v>
      </c>
      <c r="E375" s="236" t="s">
        <v>44</v>
      </c>
      <c r="F375" s="237" t="s">
        <v>2440</v>
      </c>
      <c r="G375" s="235"/>
      <c r="H375" s="238">
        <v>2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166</v>
      </c>
      <c r="AU375" s="244" t="s">
        <v>21</v>
      </c>
      <c r="AV375" s="13" t="s">
        <v>21</v>
      </c>
      <c r="AW375" s="13" t="s">
        <v>42</v>
      </c>
      <c r="AX375" s="13" t="s">
        <v>82</v>
      </c>
      <c r="AY375" s="244" t="s">
        <v>152</v>
      </c>
    </row>
    <row r="376" s="14" customFormat="1">
      <c r="A376" s="14"/>
      <c r="B376" s="251"/>
      <c r="C376" s="252"/>
      <c r="D376" s="229" t="s">
        <v>166</v>
      </c>
      <c r="E376" s="253" t="s">
        <v>44</v>
      </c>
      <c r="F376" s="254" t="s">
        <v>261</v>
      </c>
      <c r="G376" s="252"/>
      <c r="H376" s="255">
        <v>10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166</v>
      </c>
      <c r="AU376" s="261" t="s">
        <v>21</v>
      </c>
      <c r="AV376" s="14" t="s">
        <v>171</v>
      </c>
      <c r="AW376" s="14" t="s">
        <v>42</v>
      </c>
      <c r="AX376" s="14" t="s">
        <v>90</v>
      </c>
      <c r="AY376" s="261" t="s">
        <v>152</v>
      </c>
    </row>
    <row r="377" s="2" customFormat="1" ht="33" customHeight="1">
      <c r="A377" s="42"/>
      <c r="B377" s="43"/>
      <c r="C377" s="216" t="s">
        <v>563</v>
      </c>
      <c r="D377" s="216" t="s">
        <v>155</v>
      </c>
      <c r="E377" s="217" t="s">
        <v>909</v>
      </c>
      <c r="F377" s="218" t="s">
        <v>910</v>
      </c>
      <c r="G377" s="219" t="s">
        <v>219</v>
      </c>
      <c r="H377" s="220">
        <v>8</v>
      </c>
      <c r="I377" s="221"/>
      <c r="J377" s="222">
        <f>ROUND(I377*H377,2)</f>
        <v>0</v>
      </c>
      <c r="K377" s="218" t="s">
        <v>251</v>
      </c>
      <c r="L377" s="48"/>
      <c r="M377" s="223" t="s">
        <v>44</v>
      </c>
      <c r="N377" s="224" t="s">
        <v>53</v>
      </c>
      <c r="O377" s="88"/>
      <c r="P377" s="225">
        <f>O377*H377</f>
        <v>0</v>
      </c>
      <c r="Q377" s="225">
        <v>0</v>
      </c>
      <c r="R377" s="225">
        <f>Q377*H377</f>
        <v>0</v>
      </c>
      <c r="S377" s="225">
        <v>0</v>
      </c>
      <c r="T377" s="226">
        <f>S377*H377</f>
        <v>0</v>
      </c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R377" s="227" t="s">
        <v>171</v>
      </c>
      <c r="AT377" s="227" t="s">
        <v>155</v>
      </c>
      <c r="AU377" s="227" t="s">
        <v>21</v>
      </c>
      <c r="AY377" s="20" t="s">
        <v>152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20" t="s">
        <v>90</v>
      </c>
      <c r="BK377" s="228">
        <f>ROUND(I377*H377,2)</f>
        <v>0</v>
      </c>
      <c r="BL377" s="20" t="s">
        <v>171</v>
      </c>
      <c r="BM377" s="227" t="s">
        <v>2590</v>
      </c>
    </row>
    <row r="378" s="2" customFormat="1">
      <c r="A378" s="42"/>
      <c r="B378" s="43"/>
      <c r="C378" s="44"/>
      <c r="D378" s="249" t="s">
        <v>253</v>
      </c>
      <c r="E378" s="44"/>
      <c r="F378" s="250" t="s">
        <v>912</v>
      </c>
      <c r="G378" s="44"/>
      <c r="H378" s="44"/>
      <c r="I378" s="231"/>
      <c r="J378" s="44"/>
      <c r="K378" s="44"/>
      <c r="L378" s="48"/>
      <c r="M378" s="232"/>
      <c r="N378" s="233"/>
      <c r="O378" s="88"/>
      <c r="P378" s="88"/>
      <c r="Q378" s="88"/>
      <c r="R378" s="88"/>
      <c r="S378" s="88"/>
      <c r="T378" s="89"/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T378" s="20" t="s">
        <v>253</v>
      </c>
      <c r="AU378" s="20" t="s">
        <v>21</v>
      </c>
    </row>
    <row r="379" s="13" customFormat="1">
      <c r="A379" s="13"/>
      <c r="B379" s="234"/>
      <c r="C379" s="235"/>
      <c r="D379" s="229" t="s">
        <v>166</v>
      </c>
      <c r="E379" s="236" t="s">
        <v>44</v>
      </c>
      <c r="F379" s="237" t="s">
        <v>2419</v>
      </c>
      <c r="G379" s="235"/>
      <c r="H379" s="238">
        <v>8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166</v>
      </c>
      <c r="AU379" s="244" t="s">
        <v>21</v>
      </c>
      <c r="AV379" s="13" t="s">
        <v>21</v>
      </c>
      <c r="AW379" s="13" t="s">
        <v>42</v>
      </c>
      <c r="AX379" s="13" t="s">
        <v>90</v>
      </c>
      <c r="AY379" s="244" t="s">
        <v>152</v>
      </c>
    </row>
    <row r="380" s="12" customFormat="1" ht="22.8" customHeight="1">
      <c r="A380" s="12"/>
      <c r="B380" s="200"/>
      <c r="C380" s="201"/>
      <c r="D380" s="202" t="s">
        <v>81</v>
      </c>
      <c r="E380" s="214" t="s">
        <v>691</v>
      </c>
      <c r="F380" s="214" t="s">
        <v>692</v>
      </c>
      <c r="G380" s="201"/>
      <c r="H380" s="201"/>
      <c r="I380" s="204"/>
      <c r="J380" s="215">
        <f>BK380</f>
        <v>0</v>
      </c>
      <c r="K380" s="201"/>
      <c r="L380" s="206"/>
      <c r="M380" s="207"/>
      <c r="N380" s="208"/>
      <c r="O380" s="208"/>
      <c r="P380" s="209">
        <f>SUM(P381:P401)</f>
        <v>0</v>
      </c>
      <c r="Q380" s="208"/>
      <c r="R380" s="209">
        <f>SUM(R381:R401)</f>
        <v>0</v>
      </c>
      <c r="S380" s="208"/>
      <c r="T380" s="210">
        <f>SUM(T381:T401)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1" t="s">
        <v>90</v>
      </c>
      <c r="AT380" s="212" t="s">
        <v>81</v>
      </c>
      <c r="AU380" s="212" t="s">
        <v>90</v>
      </c>
      <c r="AY380" s="211" t="s">
        <v>152</v>
      </c>
      <c r="BK380" s="213">
        <f>SUM(BK381:BK401)</f>
        <v>0</v>
      </c>
    </row>
    <row r="381" s="2" customFormat="1" ht="24.15" customHeight="1">
      <c r="A381" s="42"/>
      <c r="B381" s="43"/>
      <c r="C381" s="216" t="s">
        <v>567</v>
      </c>
      <c r="D381" s="216" t="s">
        <v>155</v>
      </c>
      <c r="E381" s="217" t="s">
        <v>706</v>
      </c>
      <c r="F381" s="218" t="s">
        <v>707</v>
      </c>
      <c r="G381" s="219" t="s">
        <v>365</v>
      </c>
      <c r="H381" s="220">
        <v>32.923000000000002</v>
      </c>
      <c r="I381" s="221"/>
      <c r="J381" s="222">
        <f>ROUND(I381*H381,2)</f>
        <v>0</v>
      </c>
      <c r="K381" s="218" t="s">
        <v>251</v>
      </c>
      <c r="L381" s="48"/>
      <c r="M381" s="223" t="s">
        <v>44</v>
      </c>
      <c r="N381" s="224" t="s">
        <v>53</v>
      </c>
      <c r="O381" s="88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R381" s="227" t="s">
        <v>171</v>
      </c>
      <c r="AT381" s="227" t="s">
        <v>155</v>
      </c>
      <c r="AU381" s="227" t="s">
        <v>21</v>
      </c>
      <c r="AY381" s="20" t="s">
        <v>152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20" t="s">
        <v>90</v>
      </c>
      <c r="BK381" s="228">
        <f>ROUND(I381*H381,2)</f>
        <v>0</v>
      </c>
      <c r="BL381" s="20" t="s">
        <v>171</v>
      </c>
      <c r="BM381" s="227" t="s">
        <v>2591</v>
      </c>
    </row>
    <row r="382" s="2" customFormat="1">
      <c r="A382" s="42"/>
      <c r="B382" s="43"/>
      <c r="C382" s="44"/>
      <c r="D382" s="249" t="s">
        <v>253</v>
      </c>
      <c r="E382" s="44"/>
      <c r="F382" s="250" t="s">
        <v>709</v>
      </c>
      <c r="G382" s="44"/>
      <c r="H382" s="44"/>
      <c r="I382" s="231"/>
      <c r="J382" s="44"/>
      <c r="K382" s="44"/>
      <c r="L382" s="48"/>
      <c r="M382" s="232"/>
      <c r="N382" s="233"/>
      <c r="O382" s="88"/>
      <c r="P382" s="88"/>
      <c r="Q382" s="88"/>
      <c r="R382" s="88"/>
      <c r="S382" s="88"/>
      <c r="T382" s="89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T382" s="20" t="s">
        <v>253</v>
      </c>
      <c r="AU382" s="20" t="s">
        <v>21</v>
      </c>
    </row>
    <row r="383" s="13" customFormat="1">
      <c r="A383" s="13"/>
      <c r="B383" s="234"/>
      <c r="C383" s="235"/>
      <c r="D383" s="229" t="s">
        <v>166</v>
      </c>
      <c r="E383" s="236" t="s">
        <v>44</v>
      </c>
      <c r="F383" s="237" t="s">
        <v>2592</v>
      </c>
      <c r="G383" s="235"/>
      <c r="H383" s="238">
        <v>11.388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166</v>
      </c>
      <c r="AU383" s="244" t="s">
        <v>21</v>
      </c>
      <c r="AV383" s="13" t="s">
        <v>21</v>
      </c>
      <c r="AW383" s="13" t="s">
        <v>42</v>
      </c>
      <c r="AX383" s="13" t="s">
        <v>82</v>
      </c>
      <c r="AY383" s="244" t="s">
        <v>152</v>
      </c>
    </row>
    <row r="384" s="13" customFormat="1">
      <c r="A384" s="13"/>
      <c r="B384" s="234"/>
      <c r="C384" s="235"/>
      <c r="D384" s="229" t="s">
        <v>166</v>
      </c>
      <c r="E384" s="236" t="s">
        <v>44</v>
      </c>
      <c r="F384" s="237" t="s">
        <v>2593</v>
      </c>
      <c r="G384" s="235"/>
      <c r="H384" s="238">
        <v>10.585000000000001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166</v>
      </c>
      <c r="AU384" s="244" t="s">
        <v>21</v>
      </c>
      <c r="AV384" s="13" t="s">
        <v>21</v>
      </c>
      <c r="AW384" s="13" t="s">
        <v>42</v>
      </c>
      <c r="AX384" s="13" t="s">
        <v>82</v>
      </c>
      <c r="AY384" s="244" t="s">
        <v>152</v>
      </c>
    </row>
    <row r="385" s="13" customFormat="1">
      <c r="A385" s="13"/>
      <c r="B385" s="234"/>
      <c r="C385" s="235"/>
      <c r="D385" s="229" t="s">
        <v>166</v>
      </c>
      <c r="E385" s="236" t="s">
        <v>44</v>
      </c>
      <c r="F385" s="237" t="s">
        <v>2594</v>
      </c>
      <c r="G385" s="235"/>
      <c r="H385" s="238">
        <v>10.949999999999999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166</v>
      </c>
      <c r="AU385" s="244" t="s">
        <v>21</v>
      </c>
      <c r="AV385" s="13" t="s">
        <v>21</v>
      </c>
      <c r="AW385" s="13" t="s">
        <v>42</v>
      </c>
      <c r="AX385" s="13" t="s">
        <v>82</v>
      </c>
      <c r="AY385" s="244" t="s">
        <v>152</v>
      </c>
    </row>
    <row r="386" s="14" customFormat="1">
      <c r="A386" s="14"/>
      <c r="B386" s="251"/>
      <c r="C386" s="252"/>
      <c r="D386" s="229" t="s">
        <v>166</v>
      </c>
      <c r="E386" s="253" t="s">
        <v>44</v>
      </c>
      <c r="F386" s="254" t="s">
        <v>261</v>
      </c>
      <c r="G386" s="252"/>
      <c r="H386" s="255">
        <v>32.923000000000002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166</v>
      </c>
      <c r="AU386" s="261" t="s">
        <v>21</v>
      </c>
      <c r="AV386" s="14" t="s">
        <v>171</v>
      </c>
      <c r="AW386" s="14" t="s">
        <v>42</v>
      </c>
      <c r="AX386" s="14" t="s">
        <v>90</v>
      </c>
      <c r="AY386" s="261" t="s">
        <v>152</v>
      </c>
    </row>
    <row r="387" s="2" customFormat="1" ht="24.15" customHeight="1">
      <c r="A387" s="42"/>
      <c r="B387" s="43"/>
      <c r="C387" s="216" t="s">
        <v>572</v>
      </c>
      <c r="D387" s="216" t="s">
        <v>155</v>
      </c>
      <c r="E387" s="217" t="s">
        <v>713</v>
      </c>
      <c r="F387" s="218" t="s">
        <v>714</v>
      </c>
      <c r="G387" s="219" t="s">
        <v>365</v>
      </c>
      <c r="H387" s="220">
        <v>131.69200000000001</v>
      </c>
      <c r="I387" s="221"/>
      <c r="J387" s="222">
        <f>ROUND(I387*H387,2)</f>
        <v>0</v>
      </c>
      <c r="K387" s="218" t="s">
        <v>251</v>
      </c>
      <c r="L387" s="48"/>
      <c r="M387" s="223" t="s">
        <v>44</v>
      </c>
      <c r="N387" s="224" t="s">
        <v>53</v>
      </c>
      <c r="O387" s="88"/>
      <c r="P387" s="225">
        <f>O387*H387</f>
        <v>0</v>
      </c>
      <c r="Q387" s="225">
        <v>0</v>
      </c>
      <c r="R387" s="225">
        <f>Q387*H387</f>
        <v>0</v>
      </c>
      <c r="S387" s="225">
        <v>0</v>
      </c>
      <c r="T387" s="226">
        <f>S387*H387</f>
        <v>0</v>
      </c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R387" s="227" t="s">
        <v>171</v>
      </c>
      <c r="AT387" s="227" t="s">
        <v>155</v>
      </c>
      <c r="AU387" s="227" t="s">
        <v>21</v>
      </c>
      <c r="AY387" s="20" t="s">
        <v>152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20" t="s">
        <v>90</v>
      </c>
      <c r="BK387" s="228">
        <f>ROUND(I387*H387,2)</f>
        <v>0</v>
      </c>
      <c r="BL387" s="20" t="s">
        <v>171</v>
      </c>
      <c r="BM387" s="227" t="s">
        <v>2595</v>
      </c>
    </row>
    <row r="388" s="2" customFormat="1">
      <c r="A388" s="42"/>
      <c r="B388" s="43"/>
      <c r="C388" s="44"/>
      <c r="D388" s="249" t="s">
        <v>253</v>
      </c>
      <c r="E388" s="44"/>
      <c r="F388" s="250" t="s">
        <v>716</v>
      </c>
      <c r="G388" s="44"/>
      <c r="H388" s="44"/>
      <c r="I388" s="231"/>
      <c r="J388" s="44"/>
      <c r="K388" s="44"/>
      <c r="L388" s="48"/>
      <c r="M388" s="232"/>
      <c r="N388" s="233"/>
      <c r="O388" s="88"/>
      <c r="P388" s="88"/>
      <c r="Q388" s="88"/>
      <c r="R388" s="88"/>
      <c r="S388" s="88"/>
      <c r="T388" s="89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T388" s="20" t="s">
        <v>253</v>
      </c>
      <c r="AU388" s="20" t="s">
        <v>21</v>
      </c>
    </row>
    <row r="389" s="13" customFormat="1">
      <c r="A389" s="13"/>
      <c r="B389" s="234"/>
      <c r="C389" s="235"/>
      <c r="D389" s="229" t="s">
        <v>166</v>
      </c>
      <c r="E389" s="236" t="s">
        <v>44</v>
      </c>
      <c r="F389" s="237" t="s">
        <v>2592</v>
      </c>
      <c r="G389" s="235"/>
      <c r="H389" s="238">
        <v>11.388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166</v>
      </c>
      <c r="AU389" s="244" t="s">
        <v>21</v>
      </c>
      <c r="AV389" s="13" t="s">
        <v>21</v>
      </c>
      <c r="AW389" s="13" t="s">
        <v>42</v>
      </c>
      <c r="AX389" s="13" t="s">
        <v>82</v>
      </c>
      <c r="AY389" s="244" t="s">
        <v>152</v>
      </c>
    </row>
    <row r="390" s="13" customFormat="1">
      <c r="A390" s="13"/>
      <c r="B390" s="234"/>
      <c r="C390" s="235"/>
      <c r="D390" s="229" t="s">
        <v>166</v>
      </c>
      <c r="E390" s="236" t="s">
        <v>44</v>
      </c>
      <c r="F390" s="237" t="s">
        <v>2593</v>
      </c>
      <c r="G390" s="235"/>
      <c r="H390" s="238">
        <v>10.585000000000001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166</v>
      </c>
      <c r="AU390" s="244" t="s">
        <v>21</v>
      </c>
      <c r="AV390" s="13" t="s">
        <v>21</v>
      </c>
      <c r="AW390" s="13" t="s">
        <v>42</v>
      </c>
      <c r="AX390" s="13" t="s">
        <v>82</v>
      </c>
      <c r="AY390" s="244" t="s">
        <v>152</v>
      </c>
    </row>
    <row r="391" s="13" customFormat="1">
      <c r="A391" s="13"/>
      <c r="B391" s="234"/>
      <c r="C391" s="235"/>
      <c r="D391" s="229" t="s">
        <v>166</v>
      </c>
      <c r="E391" s="236" t="s">
        <v>44</v>
      </c>
      <c r="F391" s="237" t="s">
        <v>2594</v>
      </c>
      <c r="G391" s="235"/>
      <c r="H391" s="238">
        <v>10.949999999999999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166</v>
      </c>
      <c r="AU391" s="244" t="s">
        <v>21</v>
      </c>
      <c r="AV391" s="13" t="s">
        <v>21</v>
      </c>
      <c r="AW391" s="13" t="s">
        <v>42</v>
      </c>
      <c r="AX391" s="13" t="s">
        <v>82</v>
      </c>
      <c r="AY391" s="244" t="s">
        <v>152</v>
      </c>
    </row>
    <row r="392" s="14" customFormat="1">
      <c r="A392" s="14"/>
      <c r="B392" s="251"/>
      <c r="C392" s="252"/>
      <c r="D392" s="229" t="s">
        <v>166</v>
      </c>
      <c r="E392" s="253" t="s">
        <v>44</v>
      </c>
      <c r="F392" s="254" t="s">
        <v>261</v>
      </c>
      <c r="G392" s="252"/>
      <c r="H392" s="255">
        <v>32.923000000000002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166</v>
      </c>
      <c r="AU392" s="261" t="s">
        <v>21</v>
      </c>
      <c r="AV392" s="14" t="s">
        <v>171</v>
      </c>
      <c r="AW392" s="14" t="s">
        <v>42</v>
      </c>
      <c r="AX392" s="14" t="s">
        <v>90</v>
      </c>
      <c r="AY392" s="261" t="s">
        <v>152</v>
      </c>
    </row>
    <row r="393" s="13" customFormat="1">
      <c r="A393" s="13"/>
      <c r="B393" s="234"/>
      <c r="C393" s="235"/>
      <c r="D393" s="229" t="s">
        <v>166</v>
      </c>
      <c r="E393" s="235"/>
      <c r="F393" s="237" t="s">
        <v>2596</v>
      </c>
      <c r="G393" s="235"/>
      <c r="H393" s="238">
        <v>131.69200000000001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166</v>
      </c>
      <c r="AU393" s="244" t="s">
        <v>21</v>
      </c>
      <c r="AV393" s="13" t="s">
        <v>21</v>
      </c>
      <c r="AW393" s="13" t="s">
        <v>4</v>
      </c>
      <c r="AX393" s="13" t="s">
        <v>90</v>
      </c>
      <c r="AY393" s="244" t="s">
        <v>152</v>
      </c>
    </row>
    <row r="394" s="2" customFormat="1" ht="24.15" customHeight="1">
      <c r="A394" s="42"/>
      <c r="B394" s="43"/>
      <c r="C394" s="216" t="s">
        <v>576</v>
      </c>
      <c r="D394" s="216" t="s">
        <v>155</v>
      </c>
      <c r="E394" s="217" t="s">
        <v>724</v>
      </c>
      <c r="F394" s="218" t="s">
        <v>364</v>
      </c>
      <c r="G394" s="219" t="s">
        <v>365</v>
      </c>
      <c r="H394" s="220">
        <v>21.535</v>
      </c>
      <c r="I394" s="221"/>
      <c r="J394" s="222">
        <f>ROUND(I394*H394,2)</f>
        <v>0</v>
      </c>
      <c r="K394" s="218" t="s">
        <v>251</v>
      </c>
      <c r="L394" s="48"/>
      <c r="M394" s="223" t="s">
        <v>44</v>
      </c>
      <c r="N394" s="224" t="s">
        <v>53</v>
      </c>
      <c r="O394" s="88"/>
      <c r="P394" s="225">
        <f>O394*H394</f>
        <v>0</v>
      </c>
      <c r="Q394" s="225">
        <v>0</v>
      </c>
      <c r="R394" s="225">
        <f>Q394*H394</f>
        <v>0</v>
      </c>
      <c r="S394" s="225">
        <v>0</v>
      </c>
      <c r="T394" s="226">
        <f>S394*H394</f>
        <v>0</v>
      </c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R394" s="227" t="s">
        <v>171</v>
      </c>
      <c r="AT394" s="227" t="s">
        <v>155</v>
      </c>
      <c r="AU394" s="227" t="s">
        <v>21</v>
      </c>
      <c r="AY394" s="20" t="s">
        <v>152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20" t="s">
        <v>90</v>
      </c>
      <c r="BK394" s="228">
        <f>ROUND(I394*H394,2)</f>
        <v>0</v>
      </c>
      <c r="BL394" s="20" t="s">
        <v>171</v>
      </c>
      <c r="BM394" s="227" t="s">
        <v>2597</v>
      </c>
    </row>
    <row r="395" s="2" customFormat="1">
      <c r="A395" s="42"/>
      <c r="B395" s="43"/>
      <c r="C395" s="44"/>
      <c r="D395" s="249" t="s">
        <v>253</v>
      </c>
      <c r="E395" s="44"/>
      <c r="F395" s="250" t="s">
        <v>726</v>
      </c>
      <c r="G395" s="44"/>
      <c r="H395" s="44"/>
      <c r="I395" s="231"/>
      <c r="J395" s="44"/>
      <c r="K395" s="44"/>
      <c r="L395" s="48"/>
      <c r="M395" s="232"/>
      <c r="N395" s="233"/>
      <c r="O395" s="88"/>
      <c r="P395" s="88"/>
      <c r="Q395" s="88"/>
      <c r="R395" s="88"/>
      <c r="S395" s="88"/>
      <c r="T395" s="89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T395" s="20" t="s">
        <v>253</v>
      </c>
      <c r="AU395" s="20" t="s">
        <v>21</v>
      </c>
    </row>
    <row r="396" s="13" customFormat="1">
      <c r="A396" s="13"/>
      <c r="B396" s="234"/>
      <c r="C396" s="235"/>
      <c r="D396" s="229" t="s">
        <v>166</v>
      </c>
      <c r="E396" s="236" t="s">
        <v>44</v>
      </c>
      <c r="F396" s="237" t="s">
        <v>2593</v>
      </c>
      <c r="G396" s="235"/>
      <c r="H396" s="238">
        <v>10.585000000000001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166</v>
      </c>
      <c r="AU396" s="244" t="s">
        <v>21</v>
      </c>
      <c r="AV396" s="13" t="s">
        <v>21</v>
      </c>
      <c r="AW396" s="13" t="s">
        <v>42</v>
      </c>
      <c r="AX396" s="13" t="s">
        <v>82</v>
      </c>
      <c r="AY396" s="244" t="s">
        <v>152</v>
      </c>
    </row>
    <row r="397" s="13" customFormat="1">
      <c r="A397" s="13"/>
      <c r="B397" s="234"/>
      <c r="C397" s="235"/>
      <c r="D397" s="229" t="s">
        <v>166</v>
      </c>
      <c r="E397" s="236" t="s">
        <v>44</v>
      </c>
      <c r="F397" s="237" t="s">
        <v>2594</v>
      </c>
      <c r="G397" s="235"/>
      <c r="H397" s="238">
        <v>10.949999999999999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166</v>
      </c>
      <c r="AU397" s="244" t="s">
        <v>21</v>
      </c>
      <c r="AV397" s="13" t="s">
        <v>21</v>
      </c>
      <c r="AW397" s="13" t="s">
        <v>42</v>
      </c>
      <c r="AX397" s="13" t="s">
        <v>82</v>
      </c>
      <c r="AY397" s="244" t="s">
        <v>152</v>
      </c>
    </row>
    <row r="398" s="14" customFormat="1">
      <c r="A398" s="14"/>
      <c r="B398" s="251"/>
      <c r="C398" s="252"/>
      <c r="D398" s="229" t="s">
        <v>166</v>
      </c>
      <c r="E398" s="253" t="s">
        <v>44</v>
      </c>
      <c r="F398" s="254" t="s">
        <v>261</v>
      </c>
      <c r="G398" s="252"/>
      <c r="H398" s="255">
        <v>21.535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1" t="s">
        <v>166</v>
      </c>
      <c r="AU398" s="261" t="s">
        <v>21</v>
      </c>
      <c r="AV398" s="14" t="s">
        <v>171</v>
      </c>
      <c r="AW398" s="14" t="s">
        <v>42</v>
      </c>
      <c r="AX398" s="14" t="s">
        <v>90</v>
      </c>
      <c r="AY398" s="261" t="s">
        <v>152</v>
      </c>
    </row>
    <row r="399" s="2" customFormat="1" ht="24.15" customHeight="1">
      <c r="A399" s="42"/>
      <c r="B399" s="43"/>
      <c r="C399" s="216" t="s">
        <v>582</v>
      </c>
      <c r="D399" s="216" t="s">
        <v>155</v>
      </c>
      <c r="E399" s="217" t="s">
        <v>728</v>
      </c>
      <c r="F399" s="218" t="s">
        <v>729</v>
      </c>
      <c r="G399" s="219" t="s">
        <v>365</v>
      </c>
      <c r="H399" s="220">
        <v>11.388</v>
      </c>
      <c r="I399" s="221"/>
      <c r="J399" s="222">
        <f>ROUND(I399*H399,2)</f>
        <v>0</v>
      </c>
      <c r="K399" s="218" t="s">
        <v>251</v>
      </c>
      <c r="L399" s="48"/>
      <c r="M399" s="223" t="s">
        <v>44</v>
      </c>
      <c r="N399" s="224" t="s">
        <v>53</v>
      </c>
      <c r="O399" s="88"/>
      <c r="P399" s="225">
        <f>O399*H399</f>
        <v>0</v>
      </c>
      <c r="Q399" s="225">
        <v>0</v>
      </c>
      <c r="R399" s="225">
        <f>Q399*H399</f>
        <v>0</v>
      </c>
      <c r="S399" s="225">
        <v>0</v>
      </c>
      <c r="T399" s="226">
        <f>S399*H399</f>
        <v>0</v>
      </c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R399" s="227" t="s">
        <v>171</v>
      </c>
      <c r="AT399" s="227" t="s">
        <v>155</v>
      </c>
      <c r="AU399" s="227" t="s">
        <v>21</v>
      </c>
      <c r="AY399" s="20" t="s">
        <v>152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20" t="s">
        <v>90</v>
      </c>
      <c r="BK399" s="228">
        <f>ROUND(I399*H399,2)</f>
        <v>0</v>
      </c>
      <c r="BL399" s="20" t="s">
        <v>171</v>
      </c>
      <c r="BM399" s="227" t="s">
        <v>2598</v>
      </c>
    </row>
    <row r="400" s="2" customFormat="1">
      <c r="A400" s="42"/>
      <c r="B400" s="43"/>
      <c r="C400" s="44"/>
      <c r="D400" s="249" t="s">
        <v>253</v>
      </c>
      <c r="E400" s="44"/>
      <c r="F400" s="250" t="s">
        <v>731</v>
      </c>
      <c r="G400" s="44"/>
      <c r="H400" s="44"/>
      <c r="I400" s="231"/>
      <c r="J400" s="44"/>
      <c r="K400" s="44"/>
      <c r="L400" s="48"/>
      <c r="M400" s="232"/>
      <c r="N400" s="233"/>
      <c r="O400" s="88"/>
      <c r="P400" s="88"/>
      <c r="Q400" s="88"/>
      <c r="R400" s="88"/>
      <c r="S400" s="88"/>
      <c r="T400" s="89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T400" s="20" t="s">
        <v>253</v>
      </c>
      <c r="AU400" s="20" t="s">
        <v>21</v>
      </c>
    </row>
    <row r="401" s="13" customFormat="1">
      <c r="A401" s="13"/>
      <c r="B401" s="234"/>
      <c r="C401" s="235"/>
      <c r="D401" s="229" t="s">
        <v>166</v>
      </c>
      <c r="E401" s="236" t="s">
        <v>44</v>
      </c>
      <c r="F401" s="237" t="s">
        <v>2592</v>
      </c>
      <c r="G401" s="235"/>
      <c r="H401" s="238">
        <v>11.388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166</v>
      </c>
      <c r="AU401" s="244" t="s">
        <v>21</v>
      </c>
      <c r="AV401" s="13" t="s">
        <v>21</v>
      </c>
      <c r="AW401" s="13" t="s">
        <v>42</v>
      </c>
      <c r="AX401" s="13" t="s">
        <v>90</v>
      </c>
      <c r="AY401" s="244" t="s">
        <v>152</v>
      </c>
    </row>
    <row r="402" s="12" customFormat="1" ht="22.8" customHeight="1">
      <c r="A402" s="12"/>
      <c r="B402" s="200"/>
      <c r="C402" s="201"/>
      <c r="D402" s="202" t="s">
        <v>81</v>
      </c>
      <c r="E402" s="214" t="s">
        <v>732</v>
      </c>
      <c r="F402" s="214" t="s">
        <v>733</v>
      </c>
      <c r="G402" s="201"/>
      <c r="H402" s="201"/>
      <c r="I402" s="204"/>
      <c r="J402" s="215">
        <f>BK402</f>
        <v>0</v>
      </c>
      <c r="K402" s="201"/>
      <c r="L402" s="206"/>
      <c r="M402" s="207"/>
      <c r="N402" s="208"/>
      <c r="O402" s="208"/>
      <c r="P402" s="209">
        <f>SUM(P403:P404)</f>
        <v>0</v>
      </c>
      <c r="Q402" s="208"/>
      <c r="R402" s="209">
        <f>SUM(R403:R404)</f>
        <v>0</v>
      </c>
      <c r="S402" s="208"/>
      <c r="T402" s="210">
        <f>SUM(T403:T404)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1" t="s">
        <v>90</v>
      </c>
      <c r="AT402" s="212" t="s">
        <v>81</v>
      </c>
      <c r="AU402" s="212" t="s">
        <v>90</v>
      </c>
      <c r="AY402" s="211" t="s">
        <v>152</v>
      </c>
      <c r="BK402" s="213">
        <f>SUM(BK403:BK404)</f>
        <v>0</v>
      </c>
    </row>
    <row r="403" s="2" customFormat="1" ht="24.15" customHeight="1">
      <c r="A403" s="42"/>
      <c r="B403" s="43"/>
      <c r="C403" s="216" t="s">
        <v>586</v>
      </c>
      <c r="D403" s="216" t="s">
        <v>155</v>
      </c>
      <c r="E403" s="217" t="s">
        <v>735</v>
      </c>
      <c r="F403" s="218" t="s">
        <v>736</v>
      </c>
      <c r="G403" s="219" t="s">
        <v>365</v>
      </c>
      <c r="H403" s="220">
        <v>20.706</v>
      </c>
      <c r="I403" s="221"/>
      <c r="J403" s="222">
        <f>ROUND(I403*H403,2)</f>
        <v>0</v>
      </c>
      <c r="K403" s="218" t="s">
        <v>251</v>
      </c>
      <c r="L403" s="48"/>
      <c r="M403" s="223" t="s">
        <v>44</v>
      </c>
      <c r="N403" s="224" t="s">
        <v>53</v>
      </c>
      <c r="O403" s="88"/>
      <c r="P403" s="225">
        <f>O403*H403</f>
        <v>0</v>
      </c>
      <c r="Q403" s="225">
        <v>0</v>
      </c>
      <c r="R403" s="225">
        <f>Q403*H403</f>
        <v>0</v>
      </c>
      <c r="S403" s="225">
        <v>0</v>
      </c>
      <c r="T403" s="226">
        <f>S403*H403</f>
        <v>0</v>
      </c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R403" s="227" t="s">
        <v>171</v>
      </c>
      <c r="AT403" s="227" t="s">
        <v>155</v>
      </c>
      <c r="AU403" s="227" t="s">
        <v>21</v>
      </c>
      <c r="AY403" s="20" t="s">
        <v>152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20" t="s">
        <v>90</v>
      </c>
      <c r="BK403" s="228">
        <f>ROUND(I403*H403,2)</f>
        <v>0</v>
      </c>
      <c r="BL403" s="20" t="s">
        <v>171</v>
      </c>
      <c r="BM403" s="227" t="s">
        <v>2599</v>
      </c>
    </row>
    <row r="404" s="2" customFormat="1">
      <c r="A404" s="42"/>
      <c r="B404" s="43"/>
      <c r="C404" s="44"/>
      <c r="D404" s="249" t="s">
        <v>253</v>
      </c>
      <c r="E404" s="44"/>
      <c r="F404" s="250" t="s">
        <v>738</v>
      </c>
      <c r="G404" s="44"/>
      <c r="H404" s="44"/>
      <c r="I404" s="231"/>
      <c r="J404" s="44"/>
      <c r="K404" s="44"/>
      <c r="L404" s="48"/>
      <c r="M404" s="272"/>
      <c r="N404" s="273"/>
      <c r="O404" s="274"/>
      <c r="P404" s="274"/>
      <c r="Q404" s="274"/>
      <c r="R404" s="274"/>
      <c r="S404" s="274"/>
      <c r="T404" s="275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T404" s="20" t="s">
        <v>253</v>
      </c>
      <c r="AU404" s="20" t="s">
        <v>21</v>
      </c>
    </row>
    <row r="405" s="2" customFormat="1" ht="6.96" customHeight="1">
      <c r="A405" s="42"/>
      <c r="B405" s="63"/>
      <c r="C405" s="64"/>
      <c r="D405" s="64"/>
      <c r="E405" s="64"/>
      <c r="F405" s="64"/>
      <c r="G405" s="64"/>
      <c r="H405" s="64"/>
      <c r="I405" s="64"/>
      <c r="J405" s="64"/>
      <c r="K405" s="64"/>
      <c r="L405" s="48"/>
      <c r="M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</row>
  </sheetData>
  <sheetProtection sheet="1" autoFilter="0" formatColumns="0" formatRows="0" objects="1" scenarios="1" spinCount="100000" saltValue="Jhi/pW+lTmEuFq64GrpdzlJoJpVL8Mbz4r3f0vV71IriXSWj/u+C3Fr2+R2FUTpK/vEgYVA7EKOWUyamIdmdqw==" hashValue="thrmYQHFf2xGn6ZtvSoSnFkAzQo3c1ewcHnoM7hzYD099qGDNawk/4RNp6HEIKsHvkNHa7AXTlXig8MtMHL5ag==" algorithmName="SHA-512" password="88F3"/>
  <autoFilter ref="C87:K40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1/113106171"/>
    <hyperlink ref="F95" r:id="rId2" display="https://podminky.urs.cz/item/CS_URS_2025_01/113107212"/>
    <hyperlink ref="F104" r:id="rId3" display="https://podminky.urs.cz/item/CS_URS_2025_01/113107322"/>
    <hyperlink ref="F112" r:id="rId4" display="https://podminky.urs.cz/item/CS_URS_2025_01/113107342"/>
    <hyperlink ref="F120" r:id="rId5" display="https://podminky.urs.cz/item/CS_URS_2025_01/113154522"/>
    <hyperlink ref="F128" r:id="rId6" display="https://podminky.urs.cz/item/CS_URS_2025_01/113202111"/>
    <hyperlink ref="F135" r:id="rId7" display="https://podminky.urs.cz/item/CS_URS_2025_01/115101201"/>
    <hyperlink ref="F138" r:id="rId8" display="https://podminky.urs.cz/item/CS_URS_2025_01/115101301"/>
    <hyperlink ref="F141" r:id="rId9" display="https://podminky.urs.cz/item/CS_URS_2025_01/132254206"/>
    <hyperlink ref="F153" r:id="rId10" display="https://podminky.urs.cz/item/CS_URS_2025_01/132354206"/>
    <hyperlink ref="F156" r:id="rId11" display="https://podminky.urs.cz/item/CS_URS_2025_01/132454206"/>
    <hyperlink ref="F159" r:id="rId12" display="https://podminky.urs.cz/item/CS_URS_2025_01/151101101"/>
    <hyperlink ref="F168" r:id="rId13" display="https://podminky.urs.cz/item/CS_URS_2025_01/151101111"/>
    <hyperlink ref="F171" r:id="rId14" display="https://podminky.urs.cz/item/CS_URS_2025_01/162451106"/>
    <hyperlink ref="F174" r:id="rId15" display="https://podminky.urs.cz/item/CS_URS_2025_01/162651132"/>
    <hyperlink ref="F177" r:id="rId16" display="https://podminky.urs.cz/item/CS_URS_2025_01/167151111"/>
    <hyperlink ref="F180" r:id="rId17" display="https://podminky.urs.cz/item/CS_URS_2025_01/171201231"/>
    <hyperlink ref="F183" r:id="rId18" display="https://podminky.urs.cz/item/CS_URS_2025_01/171251201"/>
    <hyperlink ref="F188" r:id="rId19" display="https://podminky.urs.cz/item/CS_URS_2025_01/174151101"/>
    <hyperlink ref="F194" r:id="rId20" display="https://podminky.urs.cz/item/CS_URS_2025_01/175111101"/>
    <hyperlink ref="F201" r:id="rId21" display="https://podminky.urs.cz/item/CS_URS_2025_01/451572111"/>
    <hyperlink ref="F206" r:id="rId22" display="https://podminky.urs.cz/item/CS_URS_2025_01/564851011"/>
    <hyperlink ref="F209" r:id="rId23" display="https://podminky.urs.cz/item/CS_URS_2025_01/564861011"/>
    <hyperlink ref="F217" r:id="rId24" display="https://podminky.urs.cz/item/CS_URS_2025_01/565155111"/>
    <hyperlink ref="F225" r:id="rId25" display="https://podminky.urs.cz/item/CS_URS_2025_01/573211109"/>
    <hyperlink ref="F233" r:id="rId26" display="https://podminky.urs.cz/item/CS_URS_2025_01/577134111"/>
    <hyperlink ref="F241" r:id="rId27" display="https://podminky.urs.cz/item/CS_URS_2025_01/596211110"/>
    <hyperlink ref="F245" r:id="rId28" display="https://podminky.urs.cz/item/CS_URS_2025_01/619995001"/>
    <hyperlink ref="F249" r:id="rId29" display="https://podminky.urs.cz/item/CS_URS_2025_01/871313121"/>
    <hyperlink ref="F260" r:id="rId30" display="https://podminky.urs.cz/item/CS_URS_2025_01/877310310"/>
    <hyperlink ref="F270" r:id="rId31" display="https://podminky.urs.cz/item/CS_URS_2025_01/877315123"/>
    <hyperlink ref="F280" r:id="rId32" display="https://podminky.urs.cz/item/CS_URS_2025_01/895941343"/>
    <hyperlink ref="F291" r:id="rId33" display="https://podminky.urs.cz/item/CS_URS_2025_01/895941351"/>
    <hyperlink ref="F302" r:id="rId34" display="https://podminky.urs.cz/item/CS_URS_2025_01/895941361"/>
    <hyperlink ref="F313" r:id="rId35" display="https://podminky.urs.cz/item/CS_URS_2025_01/895941367"/>
    <hyperlink ref="F324" r:id="rId36" display="https://podminky.urs.cz/item/CS_URS_2025_01/899204112"/>
    <hyperlink ref="F335" r:id="rId37" display="https://podminky.urs.cz/item/CS_URS_2025_01/899722113"/>
    <hyperlink ref="F345" r:id="rId38" display="https://podminky.urs.cz/item/CS_URS_2025_01/916131213"/>
    <hyperlink ref="F352" r:id="rId39" display="https://podminky.urs.cz/item/CS_URS_2025_01/919732211"/>
    <hyperlink ref="F360" r:id="rId40" display="https://podminky.urs.cz/item/CS_URS_2025_01/919735113"/>
    <hyperlink ref="F368" r:id="rId41" display="https://podminky.urs.cz/item/CS_URS_2025_01/977151125"/>
    <hyperlink ref="F371" r:id="rId42" display="https://podminky.urs.cz/item/CS_URS_2025_01/979021113"/>
    <hyperlink ref="F378" r:id="rId43" display="https://podminky.urs.cz/item/CS_URS_2025_01/979054451"/>
    <hyperlink ref="F382" r:id="rId44" display="https://podminky.urs.cz/item/CS_URS_2025_01/997221551"/>
    <hyperlink ref="F388" r:id="rId45" display="https://podminky.urs.cz/item/CS_URS_2025_01/997221559"/>
    <hyperlink ref="F395" r:id="rId46" display="https://podminky.urs.cz/item/CS_URS_2025_01/997221873"/>
    <hyperlink ref="F400" r:id="rId47" display="https://podminky.urs.cz/item/CS_URS_2025_01/997221875"/>
    <hyperlink ref="F404" r:id="rId48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125</v>
      </c>
      <c r="AZ2" s="248" t="s">
        <v>210</v>
      </c>
      <c r="BA2" s="248" t="s">
        <v>211</v>
      </c>
      <c r="BB2" s="248" t="s">
        <v>212</v>
      </c>
      <c r="BC2" s="248" t="s">
        <v>2600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224</v>
      </c>
      <c r="BA3" s="248" t="s">
        <v>225</v>
      </c>
      <c r="BB3" s="248" t="s">
        <v>212</v>
      </c>
      <c r="BC3" s="248" t="s">
        <v>2601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  <c r="AZ4" s="248" t="s">
        <v>221</v>
      </c>
      <c r="BA4" s="248" t="s">
        <v>222</v>
      </c>
      <c r="BB4" s="248" t="s">
        <v>212</v>
      </c>
      <c r="BC4" s="248" t="s">
        <v>2602</v>
      </c>
      <c r="BD4" s="248" t="s">
        <v>21</v>
      </c>
    </row>
    <row r="5" s="1" customFormat="1" ht="6.96" customHeight="1">
      <c r="B5" s="23"/>
      <c r="L5" s="23"/>
      <c r="AZ5" s="248" t="s">
        <v>214</v>
      </c>
      <c r="BA5" s="248" t="s">
        <v>215</v>
      </c>
      <c r="BB5" s="248" t="s">
        <v>212</v>
      </c>
      <c r="BC5" s="248" t="s">
        <v>2603</v>
      </c>
      <c r="BD5" s="248" t="s">
        <v>21</v>
      </c>
    </row>
    <row r="6" s="1" customFormat="1" ht="12" customHeight="1">
      <c r="B6" s="23"/>
      <c r="D6" s="146" t="s">
        <v>16</v>
      </c>
      <c r="L6" s="23"/>
      <c r="AZ6" s="248" t="s">
        <v>2604</v>
      </c>
      <c r="BA6" s="248" t="s">
        <v>2605</v>
      </c>
      <c r="BB6" s="248" t="s">
        <v>283</v>
      </c>
      <c r="BC6" s="248" t="s">
        <v>2606</v>
      </c>
      <c r="BD6" s="248" t="s">
        <v>21</v>
      </c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  <c r="AZ7" s="248" t="s">
        <v>2607</v>
      </c>
      <c r="BA7" s="248" t="s">
        <v>2608</v>
      </c>
      <c r="BB7" s="248" t="s">
        <v>283</v>
      </c>
      <c r="BC7" s="248" t="s">
        <v>167</v>
      </c>
      <c r="BD7" s="248" t="s">
        <v>21</v>
      </c>
    </row>
    <row r="8" s="2" customFormat="1" ht="12" customHeight="1">
      <c r="A8" s="42"/>
      <c r="B8" s="48"/>
      <c r="C8" s="42"/>
      <c r="D8" s="146" t="s">
        <v>127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Z8" s="248" t="s">
        <v>1423</v>
      </c>
      <c r="BA8" s="248" t="s">
        <v>2609</v>
      </c>
      <c r="BB8" s="248" t="s">
        <v>212</v>
      </c>
      <c r="BC8" s="248" t="s">
        <v>2610</v>
      </c>
      <c r="BD8" s="248" t="s">
        <v>21</v>
      </c>
    </row>
    <row r="9" s="2" customFormat="1" ht="16.5" customHeight="1">
      <c r="A9" s="42"/>
      <c r="B9" s="48"/>
      <c r="C9" s="42"/>
      <c r="D9" s="42"/>
      <c r="E9" s="149" t="s">
        <v>2611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Z9" s="248" t="s">
        <v>2612</v>
      </c>
      <c r="BA9" s="248" t="s">
        <v>2613</v>
      </c>
      <c r="BB9" s="248" t="s">
        <v>219</v>
      </c>
      <c r="BC9" s="248" t="s">
        <v>2614</v>
      </c>
      <c r="BD9" s="248" t="s">
        <v>21</v>
      </c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Z10" s="248" t="s">
        <v>2615</v>
      </c>
      <c r="BA10" s="248" t="s">
        <v>2616</v>
      </c>
      <c r="BB10" s="248" t="s">
        <v>219</v>
      </c>
      <c r="BC10" s="248" t="s">
        <v>2617</v>
      </c>
      <c r="BD10" s="248" t="s">
        <v>21</v>
      </c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92</v>
      </c>
      <c r="G11" s="42"/>
      <c r="H11" s="42"/>
      <c r="I11" s="146" t="s">
        <v>20</v>
      </c>
      <c r="J11" s="137" t="s">
        <v>21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Z11" s="248" t="s">
        <v>2618</v>
      </c>
      <c r="BA11" s="248" t="s">
        <v>2619</v>
      </c>
      <c r="BB11" s="248" t="s">
        <v>219</v>
      </c>
      <c r="BC11" s="248" t="s">
        <v>2620</v>
      </c>
      <c r="BD11" s="248" t="s">
        <v>21</v>
      </c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16. 2. 2021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Z12" s="248" t="s">
        <v>2028</v>
      </c>
      <c r="BA12" s="248" t="s">
        <v>2621</v>
      </c>
      <c r="BB12" s="248" t="s">
        <v>219</v>
      </c>
      <c r="BC12" s="248" t="s">
        <v>699</v>
      </c>
      <c r="BD12" s="248" t="s">
        <v>21</v>
      </c>
    </row>
    <row r="13" s="2" customFormat="1" ht="21.84" customHeight="1">
      <c r="A13" s="42"/>
      <c r="B13" s="48"/>
      <c r="C13" s="42"/>
      <c r="D13" s="276" t="s">
        <v>26</v>
      </c>
      <c r="E13" s="42"/>
      <c r="F13" s="277" t="s">
        <v>27</v>
      </c>
      <c r="G13" s="42"/>
      <c r="H13" s="42"/>
      <c r="I13" s="276" t="s">
        <v>28</v>
      </c>
      <c r="J13" s="277" t="s">
        <v>29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Z13" s="248" t="s">
        <v>2622</v>
      </c>
      <c r="BA13" s="248" t="s">
        <v>2623</v>
      </c>
      <c r="BB13" s="248" t="s">
        <v>219</v>
      </c>
      <c r="BC13" s="248" t="s">
        <v>2624</v>
      </c>
      <c r="BD13" s="248" t="s">
        <v>21</v>
      </c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33</v>
      </c>
      <c r="F15" s="42"/>
      <c r="G15" s="42"/>
      <c r="H15" s="42"/>
      <c r="I15" s="146" t="s">
        <v>34</v>
      </c>
      <c r="J15" s="137" t="s">
        <v>35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36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34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38</v>
      </c>
      <c r="E20" s="42"/>
      <c r="F20" s="42"/>
      <c r="G20" s="42"/>
      <c r="H20" s="42"/>
      <c r="I20" s="146" t="s">
        <v>31</v>
      </c>
      <c r="J20" s="137" t="s">
        <v>39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40</v>
      </c>
      <c r="F21" s="42"/>
      <c r="G21" s="42"/>
      <c r="H21" s="42"/>
      <c r="I21" s="146" t="s">
        <v>34</v>
      </c>
      <c r="J21" s="137" t="s">
        <v>41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43</v>
      </c>
      <c r="E23" s="42"/>
      <c r="F23" s="42"/>
      <c r="G23" s="42"/>
      <c r="H23" s="42"/>
      <c r="I23" s="146" t="s">
        <v>31</v>
      </c>
      <c r="J23" s="137" t="s">
        <v>44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45</v>
      </c>
      <c r="F24" s="42"/>
      <c r="G24" s="42"/>
      <c r="H24" s="42"/>
      <c r="I24" s="146" t="s">
        <v>34</v>
      </c>
      <c r="J24" s="137" t="s">
        <v>44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46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1"/>
      <c r="B27" s="152"/>
      <c r="C27" s="151"/>
      <c r="D27" s="151"/>
      <c r="E27" s="153" t="s">
        <v>44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48</v>
      </c>
      <c r="E30" s="42"/>
      <c r="F30" s="42"/>
      <c r="G30" s="42"/>
      <c r="H30" s="42"/>
      <c r="I30" s="42"/>
      <c r="J30" s="157">
        <f>ROUND(J88,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50</v>
      </c>
      <c r="G32" s="42"/>
      <c r="H32" s="42"/>
      <c r="I32" s="158" t="s">
        <v>49</v>
      </c>
      <c r="J32" s="158" t="s">
        <v>51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52</v>
      </c>
      <c r="E33" s="146" t="s">
        <v>53</v>
      </c>
      <c r="F33" s="160">
        <f>ROUND((SUM(BE88:BE297)),  2)</f>
        <v>0</v>
      </c>
      <c r="G33" s="42"/>
      <c r="H33" s="42"/>
      <c r="I33" s="161">
        <v>0.20999999999999999</v>
      </c>
      <c r="J33" s="160">
        <f>ROUND(((SUM(BE88:BE297))*I33),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54</v>
      </c>
      <c r="F34" s="160">
        <f>ROUND((SUM(BF88:BF297)),  2)</f>
        <v>0</v>
      </c>
      <c r="G34" s="42"/>
      <c r="H34" s="42"/>
      <c r="I34" s="161">
        <v>0.12</v>
      </c>
      <c r="J34" s="160">
        <f>ROUND(((SUM(BF88:BF297))*I34),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55</v>
      </c>
      <c r="F35" s="160">
        <f>ROUND((SUM(BG88:BG297)),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56</v>
      </c>
      <c r="F36" s="160">
        <f>ROUND((SUM(BH88:BH297)),  2)</f>
        <v>0</v>
      </c>
      <c r="G36" s="42"/>
      <c r="H36" s="42"/>
      <c r="I36" s="161">
        <v>0.12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57</v>
      </c>
      <c r="F37" s="160">
        <f>ROUND((SUM(BI88:BI297)),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58</v>
      </c>
      <c r="E39" s="164"/>
      <c r="F39" s="164"/>
      <c r="G39" s="165" t="s">
        <v>59</v>
      </c>
      <c r="H39" s="166" t="s">
        <v>60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129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Rekonstrukce vodovodu a kanalizace Dolní Němčice - 2026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127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SO-01.1.2 - Kanalizační přípojky - neveřejná část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Dolní Němčice</v>
      </c>
      <c r="G52" s="44"/>
      <c r="H52" s="44"/>
      <c r="I52" s="35" t="s">
        <v>24</v>
      </c>
      <c r="J52" s="76" t="str">
        <f>IF(J12="","",J12)</f>
        <v>16. 2. 2021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>Město Dačice</v>
      </c>
      <c r="G54" s="44"/>
      <c r="H54" s="44"/>
      <c r="I54" s="35" t="s">
        <v>38</v>
      </c>
      <c r="J54" s="40" t="str">
        <f>E21</f>
        <v>VAK projekt s.r.o.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>Ing. Martina Zamlinská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130</v>
      </c>
      <c r="D57" s="175"/>
      <c r="E57" s="175"/>
      <c r="F57" s="175"/>
      <c r="G57" s="175"/>
      <c r="H57" s="175"/>
      <c r="I57" s="175"/>
      <c r="J57" s="176" t="s">
        <v>131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80</v>
      </c>
      <c r="D59" s="44"/>
      <c r="E59" s="44"/>
      <c r="F59" s="44"/>
      <c r="G59" s="44"/>
      <c r="H59" s="44"/>
      <c r="I59" s="44"/>
      <c r="J59" s="106">
        <f>J88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132</v>
      </c>
    </row>
    <row r="60" s="9" customFormat="1" ht="24.96" customHeight="1">
      <c r="A60" s="9"/>
      <c r="B60" s="178"/>
      <c r="C60" s="179"/>
      <c r="D60" s="180" t="s">
        <v>237</v>
      </c>
      <c r="E60" s="181"/>
      <c r="F60" s="181"/>
      <c r="G60" s="181"/>
      <c r="H60" s="181"/>
      <c r="I60" s="181"/>
      <c r="J60" s="182">
        <f>J89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238</v>
      </c>
      <c r="E61" s="186"/>
      <c r="F61" s="186"/>
      <c r="G61" s="186"/>
      <c r="H61" s="186"/>
      <c r="I61" s="186"/>
      <c r="J61" s="187">
        <f>J90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239</v>
      </c>
      <c r="E62" s="186"/>
      <c r="F62" s="186"/>
      <c r="G62" s="186"/>
      <c r="H62" s="186"/>
      <c r="I62" s="186"/>
      <c r="J62" s="187">
        <f>J174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9"/>
      <c r="D63" s="185" t="s">
        <v>240</v>
      </c>
      <c r="E63" s="186"/>
      <c r="F63" s="186"/>
      <c r="G63" s="186"/>
      <c r="H63" s="186"/>
      <c r="I63" s="186"/>
      <c r="J63" s="187">
        <f>J181</f>
        <v>0</v>
      </c>
      <c r="K63" s="129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9"/>
      <c r="D64" s="185" t="s">
        <v>241</v>
      </c>
      <c r="E64" s="186"/>
      <c r="F64" s="186"/>
      <c r="G64" s="186"/>
      <c r="H64" s="186"/>
      <c r="I64" s="186"/>
      <c r="J64" s="187">
        <f>J186</f>
        <v>0</v>
      </c>
      <c r="K64" s="129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9"/>
      <c r="D65" s="185" t="s">
        <v>242</v>
      </c>
      <c r="E65" s="186"/>
      <c r="F65" s="186"/>
      <c r="G65" s="186"/>
      <c r="H65" s="186"/>
      <c r="I65" s="186"/>
      <c r="J65" s="187">
        <f>J208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243</v>
      </c>
      <c r="E66" s="186"/>
      <c r="F66" s="186"/>
      <c r="G66" s="186"/>
      <c r="H66" s="186"/>
      <c r="I66" s="186"/>
      <c r="J66" s="187">
        <f>J252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244</v>
      </c>
      <c r="E67" s="186"/>
      <c r="F67" s="186"/>
      <c r="G67" s="186"/>
      <c r="H67" s="186"/>
      <c r="I67" s="186"/>
      <c r="J67" s="187">
        <f>J267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245</v>
      </c>
      <c r="E68" s="186"/>
      <c r="F68" s="186"/>
      <c r="G68" s="186"/>
      <c r="H68" s="186"/>
      <c r="I68" s="186"/>
      <c r="J68" s="187">
        <f>J295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2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14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6.96" customHeight="1">
      <c r="A70" s="42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4" s="2" customFormat="1" ht="6.96" customHeight="1">
      <c r="A74" s="42"/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24.96" customHeight="1">
      <c r="A75" s="42"/>
      <c r="B75" s="43"/>
      <c r="C75" s="26" t="s">
        <v>137</v>
      </c>
      <c r="D75" s="44"/>
      <c r="E75" s="44"/>
      <c r="F75" s="44"/>
      <c r="G75" s="44"/>
      <c r="H75" s="44"/>
      <c r="I75" s="44"/>
      <c r="J75" s="44"/>
      <c r="K75" s="44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16</v>
      </c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6.5" customHeight="1">
      <c r="A78" s="42"/>
      <c r="B78" s="43"/>
      <c r="C78" s="44"/>
      <c r="D78" s="44"/>
      <c r="E78" s="173" t="str">
        <f>E7</f>
        <v>Rekonstrukce vodovodu a kanalizace Dolní Němčice - 2026</v>
      </c>
      <c r="F78" s="35"/>
      <c r="G78" s="35"/>
      <c r="H78" s="35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127</v>
      </c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6.5" customHeight="1">
      <c r="A80" s="42"/>
      <c r="B80" s="43"/>
      <c r="C80" s="44"/>
      <c r="D80" s="44"/>
      <c r="E80" s="73" t="str">
        <f>E9</f>
        <v>SO-01.1.2 - Kanalizační přípojky - neveřejná část</v>
      </c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2" customHeight="1">
      <c r="A82" s="42"/>
      <c r="B82" s="43"/>
      <c r="C82" s="35" t="s">
        <v>22</v>
      </c>
      <c r="D82" s="44"/>
      <c r="E82" s="44"/>
      <c r="F82" s="30" t="str">
        <f>F12</f>
        <v>Dolní Němčice</v>
      </c>
      <c r="G82" s="44"/>
      <c r="H82" s="44"/>
      <c r="I82" s="35" t="s">
        <v>24</v>
      </c>
      <c r="J82" s="76" t="str">
        <f>IF(J12="","",J12)</f>
        <v>16. 2. 2021</v>
      </c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5.15" customHeight="1">
      <c r="A84" s="42"/>
      <c r="B84" s="43"/>
      <c r="C84" s="35" t="s">
        <v>30</v>
      </c>
      <c r="D84" s="44"/>
      <c r="E84" s="44"/>
      <c r="F84" s="30" t="str">
        <f>E15</f>
        <v>Město Dačice</v>
      </c>
      <c r="G84" s="44"/>
      <c r="H84" s="44"/>
      <c r="I84" s="35" t="s">
        <v>38</v>
      </c>
      <c r="J84" s="40" t="str">
        <f>E21</f>
        <v>VAK projekt s.r.o.</v>
      </c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25.65" customHeight="1">
      <c r="A85" s="42"/>
      <c r="B85" s="43"/>
      <c r="C85" s="35" t="s">
        <v>36</v>
      </c>
      <c r="D85" s="44"/>
      <c r="E85" s="44"/>
      <c r="F85" s="30" t="str">
        <f>IF(E18="","",E18)</f>
        <v>Vyplň údaj</v>
      </c>
      <c r="G85" s="44"/>
      <c r="H85" s="44"/>
      <c r="I85" s="35" t="s">
        <v>43</v>
      </c>
      <c r="J85" s="40" t="str">
        <f>E24</f>
        <v>Ing. Martina Zamlinská</v>
      </c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0.32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11" customFormat="1" ht="29.28" customHeight="1">
      <c r="A87" s="189"/>
      <c r="B87" s="190"/>
      <c r="C87" s="191" t="s">
        <v>138</v>
      </c>
      <c r="D87" s="192" t="s">
        <v>67</v>
      </c>
      <c r="E87" s="192" t="s">
        <v>63</v>
      </c>
      <c r="F87" s="192" t="s">
        <v>64</v>
      </c>
      <c r="G87" s="192" t="s">
        <v>139</v>
      </c>
      <c r="H87" s="192" t="s">
        <v>140</v>
      </c>
      <c r="I87" s="192" t="s">
        <v>141</v>
      </c>
      <c r="J87" s="192" t="s">
        <v>131</v>
      </c>
      <c r="K87" s="193" t="s">
        <v>142</v>
      </c>
      <c r="L87" s="194"/>
      <c r="M87" s="96" t="s">
        <v>44</v>
      </c>
      <c r="N87" s="97" t="s">
        <v>52</v>
      </c>
      <c r="O87" s="97" t="s">
        <v>143</v>
      </c>
      <c r="P87" s="97" t="s">
        <v>144</v>
      </c>
      <c r="Q87" s="97" t="s">
        <v>145</v>
      </c>
      <c r="R87" s="97" t="s">
        <v>146</v>
      </c>
      <c r="S87" s="97" t="s">
        <v>147</v>
      </c>
      <c r="T87" s="98" t="s">
        <v>148</v>
      </c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</row>
    <row r="88" s="2" customFormat="1" ht="22.8" customHeight="1">
      <c r="A88" s="42"/>
      <c r="B88" s="43"/>
      <c r="C88" s="103" t="s">
        <v>149</v>
      </c>
      <c r="D88" s="44"/>
      <c r="E88" s="44"/>
      <c r="F88" s="44"/>
      <c r="G88" s="44"/>
      <c r="H88" s="44"/>
      <c r="I88" s="44"/>
      <c r="J88" s="195">
        <f>BK88</f>
        <v>0</v>
      </c>
      <c r="K88" s="44"/>
      <c r="L88" s="48"/>
      <c r="M88" s="99"/>
      <c r="N88" s="196"/>
      <c r="O88" s="100"/>
      <c r="P88" s="197">
        <f>P89</f>
        <v>0</v>
      </c>
      <c r="Q88" s="100"/>
      <c r="R88" s="197">
        <f>R89</f>
        <v>85.314301309999991</v>
      </c>
      <c r="S88" s="100"/>
      <c r="T88" s="198">
        <f>T89</f>
        <v>14.66235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81</v>
      </c>
      <c r="AU88" s="20" t="s">
        <v>132</v>
      </c>
      <c r="BK88" s="199">
        <f>BK89</f>
        <v>0</v>
      </c>
    </row>
    <row r="89" s="12" customFormat="1" ht="25.92" customHeight="1">
      <c r="A89" s="12"/>
      <c r="B89" s="200"/>
      <c r="C89" s="201"/>
      <c r="D89" s="202" t="s">
        <v>81</v>
      </c>
      <c r="E89" s="203" t="s">
        <v>246</v>
      </c>
      <c r="F89" s="203" t="s">
        <v>247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P90+P174+P181+P186+P208+P252+P267+P295</f>
        <v>0</v>
      </c>
      <c r="Q89" s="208"/>
      <c r="R89" s="209">
        <f>R90+R174+R181+R186+R208+R252+R267+R295</f>
        <v>85.314301309999991</v>
      </c>
      <c r="S89" s="208"/>
      <c r="T89" s="210">
        <f>T90+T174+T181+T186+T208+T252+T267+T295</f>
        <v>14.66235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90</v>
      </c>
      <c r="AT89" s="212" t="s">
        <v>81</v>
      </c>
      <c r="AU89" s="212" t="s">
        <v>82</v>
      </c>
      <c r="AY89" s="211" t="s">
        <v>152</v>
      </c>
      <c r="BK89" s="213">
        <f>BK90+BK174+BK181+BK186+BK208+BK252+BK267+BK295</f>
        <v>0</v>
      </c>
    </row>
    <row r="90" s="12" customFormat="1" ht="22.8" customHeight="1">
      <c r="A90" s="12"/>
      <c r="B90" s="200"/>
      <c r="C90" s="201"/>
      <c r="D90" s="202" t="s">
        <v>81</v>
      </c>
      <c r="E90" s="214" t="s">
        <v>90</v>
      </c>
      <c r="F90" s="214" t="s">
        <v>248</v>
      </c>
      <c r="G90" s="201"/>
      <c r="H90" s="201"/>
      <c r="I90" s="204"/>
      <c r="J90" s="215">
        <f>BK90</f>
        <v>0</v>
      </c>
      <c r="K90" s="201"/>
      <c r="L90" s="206"/>
      <c r="M90" s="207"/>
      <c r="N90" s="208"/>
      <c r="O90" s="208"/>
      <c r="P90" s="209">
        <f>SUM(P91:P173)</f>
        <v>0</v>
      </c>
      <c r="Q90" s="208"/>
      <c r="R90" s="209">
        <f>SUM(R91:R173)</f>
        <v>62.388984999999998</v>
      </c>
      <c r="S90" s="208"/>
      <c r="T90" s="210">
        <f>SUM(T91:T173)</f>
        <v>14.66235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90</v>
      </c>
      <c r="AT90" s="212" t="s">
        <v>81</v>
      </c>
      <c r="AU90" s="212" t="s">
        <v>90</v>
      </c>
      <c r="AY90" s="211" t="s">
        <v>152</v>
      </c>
      <c r="BK90" s="213">
        <f>SUM(BK91:BK173)</f>
        <v>0</v>
      </c>
    </row>
    <row r="91" s="2" customFormat="1" ht="37.8" customHeight="1">
      <c r="A91" s="42"/>
      <c r="B91" s="43"/>
      <c r="C91" s="216" t="s">
        <v>90</v>
      </c>
      <c r="D91" s="216" t="s">
        <v>155</v>
      </c>
      <c r="E91" s="217" t="s">
        <v>1441</v>
      </c>
      <c r="F91" s="218" t="s">
        <v>1442</v>
      </c>
      <c r="G91" s="219" t="s">
        <v>219</v>
      </c>
      <c r="H91" s="220">
        <v>10.800000000000001</v>
      </c>
      <c r="I91" s="221"/>
      <c r="J91" s="222">
        <f>ROUND(I91*H91,2)</f>
        <v>0</v>
      </c>
      <c r="K91" s="218" t="s">
        <v>251</v>
      </c>
      <c r="L91" s="48"/>
      <c r="M91" s="223" t="s">
        <v>44</v>
      </c>
      <c r="N91" s="224" t="s">
        <v>53</v>
      </c>
      <c r="O91" s="88"/>
      <c r="P91" s="225">
        <f>O91*H91</f>
        <v>0</v>
      </c>
      <c r="Q91" s="225">
        <v>0</v>
      </c>
      <c r="R91" s="225">
        <f>Q91*H91</f>
        <v>0</v>
      </c>
      <c r="S91" s="225">
        <v>0.28999999999999998</v>
      </c>
      <c r="T91" s="226">
        <f>S91*H91</f>
        <v>3.1320000000000001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7" t="s">
        <v>171</v>
      </c>
      <c r="AT91" s="227" t="s">
        <v>155</v>
      </c>
      <c r="AU91" s="227" t="s">
        <v>21</v>
      </c>
      <c r="AY91" s="20" t="s">
        <v>152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90</v>
      </c>
      <c r="BK91" s="228">
        <f>ROUND(I91*H91,2)</f>
        <v>0</v>
      </c>
      <c r="BL91" s="20" t="s">
        <v>171</v>
      </c>
      <c r="BM91" s="227" t="s">
        <v>2625</v>
      </c>
    </row>
    <row r="92" s="2" customFormat="1">
      <c r="A92" s="42"/>
      <c r="B92" s="43"/>
      <c r="C92" s="44"/>
      <c r="D92" s="249" t="s">
        <v>253</v>
      </c>
      <c r="E92" s="44"/>
      <c r="F92" s="250" t="s">
        <v>1444</v>
      </c>
      <c r="G92" s="44"/>
      <c r="H92" s="44"/>
      <c r="I92" s="231"/>
      <c r="J92" s="44"/>
      <c r="K92" s="44"/>
      <c r="L92" s="48"/>
      <c r="M92" s="232"/>
      <c r="N92" s="233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253</v>
      </c>
      <c r="AU92" s="20" t="s">
        <v>21</v>
      </c>
    </row>
    <row r="93" s="13" customFormat="1">
      <c r="A93" s="13"/>
      <c r="B93" s="234"/>
      <c r="C93" s="235"/>
      <c r="D93" s="229" t="s">
        <v>166</v>
      </c>
      <c r="E93" s="236" t="s">
        <v>44</v>
      </c>
      <c r="F93" s="237" t="s">
        <v>2626</v>
      </c>
      <c r="G93" s="235"/>
      <c r="H93" s="238">
        <v>4.0499999999999998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166</v>
      </c>
      <c r="AU93" s="244" t="s">
        <v>21</v>
      </c>
      <c r="AV93" s="13" t="s">
        <v>21</v>
      </c>
      <c r="AW93" s="13" t="s">
        <v>42</v>
      </c>
      <c r="AX93" s="13" t="s">
        <v>82</v>
      </c>
      <c r="AY93" s="244" t="s">
        <v>152</v>
      </c>
    </row>
    <row r="94" s="13" customFormat="1">
      <c r="A94" s="13"/>
      <c r="B94" s="234"/>
      <c r="C94" s="235"/>
      <c r="D94" s="229" t="s">
        <v>166</v>
      </c>
      <c r="E94" s="236" t="s">
        <v>44</v>
      </c>
      <c r="F94" s="237" t="s">
        <v>2627</v>
      </c>
      <c r="G94" s="235"/>
      <c r="H94" s="238">
        <v>6.75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4" t="s">
        <v>166</v>
      </c>
      <c r="AU94" s="244" t="s">
        <v>21</v>
      </c>
      <c r="AV94" s="13" t="s">
        <v>21</v>
      </c>
      <c r="AW94" s="13" t="s">
        <v>42</v>
      </c>
      <c r="AX94" s="13" t="s">
        <v>82</v>
      </c>
      <c r="AY94" s="244" t="s">
        <v>152</v>
      </c>
    </row>
    <row r="95" s="14" customFormat="1">
      <c r="A95" s="14"/>
      <c r="B95" s="251"/>
      <c r="C95" s="252"/>
      <c r="D95" s="229" t="s">
        <v>166</v>
      </c>
      <c r="E95" s="253" t="s">
        <v>2615</v>
      </c>
      <c r="F95" s="254" t="s">
        <v>261</v>
      </c>
      <c r="G95" s="252"/>
      <c r="H95" s="255">
        <v>10.800000000000001</v>
      </c>
      <c r="I95" s="256"/>
      <c r="J95" s="252"/>
      <c r="K95" s="252"/>
      <c r="L95" s="257"/>
      <c r="M95" s="258"/>
      <c r="N95" s="259"/>
      <c r="O95" s="259"/>
      <c r="P95" s="259"/>
      <c r="Q95" s="259"/>
      <c r="R95" s="259"/>
      <c r="S95" s="259"/>
      <c r="T95" s="26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1" t="s">
        <v>166</v>
      </c>
      <c r="AU95" s="261" t="s">
        <v>21</v>
      </c>
      <c r="AV95" s="14" t="s">
        <v>171</v>
      </c>
      <c r="AW95" s="14" t="s">
        <v>42</v>
      </c>
      <c r="AX95" s="14" t="s">
        <v>90</v>
      </c>
      <c r="AY95" s="261" t="s">
        <v>152</v>
      </c>
    </row>
    <row r="96" s="2" customFormat="1" ht="37.8" customHeight="1">
      <c r="A96" s="42"/>
      <c r="B96" s="43"/>
      <c r="C96" s="216" t="s">
        <v>21</v>
      </c>
      <c r="D96" s="216" t="s">
        <v>155</v>
      </c>
      <c r="E96" s="217" t="s">
        <v>256</v>
      </c>
      <c r="F96" s="218" t="s">
        <v>257</v>
      </c>
      <c r="G96" s="219" t="s">
        <v>219</v>
      </c>
      <c r="H96" s="220">
        <v>17.550000000000001</v>
      </c>
      <c r="I96" s="221"/>
      <c r="J96" s="222">
        <f>ROUND(I96*H96,2)</f>
        <v>0</v>
      </c>
      <c r="K96" s="218" t="s">
        <v>251</v>
      </c>
      <c r="L96" s="48"/>
      <c r="M96" s="223" t="s">
        <v>44</v>
      </c>
      <c r="N96" s="224" t="s">
        <v>53</v>
      </c>
      <c r="O96" s="88"/>
      <c r="P96" s="225">
        <f>O96*H96</f>
        <v>0</v>
      </c>
      <c r="Q96" s="225">
        <v>0</v>
      </c>
      <c r="R96" s="225">
        <f>Q96*H96</f>
        <v>0</v>
      </c>
      <c r="S96" s="225">
        <v>0.44</v>
      </c>
      <c r="T96" s="226">
        <f>S96*H96</f>
        <v>7.7220000000000004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7" t="s">
        <v>171</v>
      </c>
      <c r="AT96" s="227" t="s">
        <v>155</v>
      </c>
      <c r="AU96" s="227" t="s">
        <v>21</v>
      </c>
      <c r="AY96" s="20" t="s">
        <v>152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90</v>
      </c>
      <c r="BK96" s="228">
        <f>ROUND(I96*H96,2)</f>
        <v>0</v>
      </c>
      <c r="BL96" s="20" t="s">
        <v>171</v>
      </c>
      <c r="BM96" s="227" t="s">
        <v>2628</v>
      </c>
    </row>
    <row r="97" s="2" customFormat="1">
      <c r="A97" s="42"/>
      <c r="B97" s="43"/>
      <c r="C97" s="44"/>
      <c r="D97" s="249" t="s">
        <v>253</v>
      </c>
      <c r="E97" s="44"/>
      <c r="F97" s="250" t="s">
        <v>259</v>
      </c>
      <c r="G97" s="44"/>
      <c r="H97" s="44"/>
      <c r="I97" s="231"/>
      <c r="J97" s="44"/>
      <c r="K97" s="44"/>
      <c r="L97" s="48"/>
      <c r="M97" s="232"/>
      <c r="N97" s="233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253</v>
      </c>
      <c r="AU97" s="20" t="s">
        <v>21</v>
      </c>
    </row>
    <row r="98" s="13" customFormat="1">
      <c r="A98" s="13"/>
      <c r="B98" s="234"/>
      <c r="C98" s="235"/>
      <c r="D98" s="229" t="s">
        <v>166</v>
      </c>
      <c r="E98" s="236" t="s">
        <v>44</v>
      </c>
      <c r="F98" s="237" t="s">
        <v>2629</v>
      </c>
      <c r="G98" s="235"/>
      <c r="H98" s="238">
        <v>13.5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166</v>
      </c>
      <c r="AU98" s="244" t="s">
        <v>21</v>
      </c>
      <c r="AV98" s="13" t="s">
        <v>21</v>
      </c>
      <c r="AW98" s="13" t="s">
        <v>42</v>
      </c>
      <c r="AX98" s="13" t="s">
        <v>82</v>
      </c>
      <c r="AY98" s="244" t="s">
        <v>152</v>
      </c>
    </row>
    <row r="99" s="13" customFormat="1">
      <c r="A99" s="13"/>
      <c r="B99" s="234"/>
      <c r="C99" s="235"/>
      <c r="D99" s="229" t="s">
        <v>166</v>
      </c>
      <c r="E99" s="236" t="s">
        <v>44</v>
      </c>
      <c r="F99" s="237" t="s">
        <v>2630</v>
      </c>
      <c r="G99" s="235"/>
      <c r="H99" s="238">
        <v>4.0499999999999998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166</v>
      </c>
      <c r="AU99" s="244" t="s">
        <v>21</v>
      </c>
      <c r="AV99" s="13" t="s">
        <v>21</v>
      </c>
      <c r="AW99" s="13" t="s">
        <v>42</v>
      </c>
      <c r="AX99" s="13" t="s">
        <v>82</v>
      </c>
      <c r="AY99" s="244" t="s">
        <v>152</v>
      </c>
    </row>
    <row r="100" s="14" customFormat="1">
      <c r="A100" s="14"/>
      <c r="B100" s="251"/>
      <c r="C100" s="252"/>
      <c r="D100" s="229" t="s">
        <v>166</v>
      </c>
      <c r="E100" s="253" t="s">
        <v>2618</v>
      </c>
      <c r="F100" s="254" t="s">
        <v>261</v>
      </c>
      <c r="G100" s="252"/>
      <c r="H100" s="255">
        <v>17.550000000000001</v>
      </c>
      <c r="I100" s="256"/>
      <c r="J100" s="252"/>
      <c r="K100" s="252"/>
      <c r="L100" s="257"/>
      <c r="M100" s="258"/>
      <c r="N100" s="259"/>
      <c r="O100" s="259"/>
      <c r="P100" s="259"/>
      <c r="Q100" s="259"/>
      <c r="R100" s="259"/>
      <c r="S100" s="259"/>
      <c r="T100" s="26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1" t="s">
        <v>166</v>
      </c>
      <c r="AU100" s="261" t="s">
        <v>21</v>
      </c>
      <c r="AV100" s="14" t="s">
        <v>171</v>
      </c>
      <c r="AW100" s="14" t="s">
        <v>42</v>
      </c>
      <c r="AX100" s="14" t="s">
        <v>90</v>
      </c>
      <c r="AY100" s="261" t="s">
        <v>152</v>
      </c>
    </row>
    <row r="101" s="2" customFormat="1" ht="37.8" customHeight="1">
      <c r="A101" s="42"/>
      <c r="B101" s="43"/>
      <c r="C101" s="216" t="s">
        <v>167</v>
      </c>
      <c r="D101" s="216" t="s">
        <v>155</v>
      </c>
      <c r="E101" s="217" t="s">
        <v>2631</v>
      </c>
      <c r="F101" s="218" t="s">
        <v>2632</v>
      </c>
      <c r="G101" s="219" t="s">
        <v>219</v>
      </c>
      <c r="H101" s="220">
        <v>1.3500000000000001</v>
      </c>
      <c r="I101" s="221"/>
      <c r="J101" s="222">
        <f>ROUND(I101*H101,2)</f>
        <v>0</v>
      </c>
      <c r="K101" s="218" t="s">
        <v>251</v>
      </c>
      <c r="L101" s="48"/>
      <c r="M101" s="223" t="s">
        <v>44</v>
      </c>
      <c r="N101" s="224" t="s">
        <v>53</v>
      </c>
      <c r="O101" s="88"/>
      <c r="P101" s="225">
        <f>O101*H101</f>
        <v>0</v>
      </c>
      <c r="Q101" s="225">
        <v>0</v>
      </c>
      <c r="R101" s="225">
        <f>Q101*H101</f>
        <v>0</v>
      </c>
      <c r="S101" s="225">
        <v>0.32500000000000001</v>
      </c>
      <c r="T101" s="226">
        <f>S101*H101</f>
        <v>0.43875000000000003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7" t="s">
        <v>171</v>
      </c>
      <c r="AT101" s="227" t="s">
        <v>155</v>
      </c>
      <c r="AU101" s="227" t="s">
        <v>21</v>
      </c>
      <c r="AY101" s="20" t="s">
        <v>152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90</v>
      </c>
      <c r="BK101" s="228">
        <f>ROUND(I101*H101,2)</f>
        <v>0</v>
      </c>
      <c r="BL101" s="20" t="s">
        <v>171</v>
      </c>
      <c r="BM101" s="227" t="s">
        <v>2633</v>
      </c>
    </row>
    <row r="102" s="2" customFormat="1">
      <c r="A102" s="42"/>
      <c r="B102" s="43"/>
      <c r="C102" s="44"/>
      <c r="D102" s="249" t="s">
        <v>253</v>
      </c>
      <c r="E102" s="44"/>
      <c r="F102" s="250" t="s">
        <v>2634</v>
      </c>
      <c r="G102" s="44"/>
      <c r="H102" s="44"/>
      <c r="I102" s="231"/>
      <c r="J102" s="44"/>
      <c r="K102" s="44"/>
      <c r="L102" s="48"/>
      <c r="M102" s="232"/>
      <c r="N102" s="233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253</v>
      </c>
      <c r="AU102" s="20" t="s">
        <v>21</v>
      </c>
    </row>
    <row r="103" s="13" customFormat="1">
      <c r="A103" s="13"/>
      <c r="B103" s="234"/>
      <c r="C103" s="235"/>
      <c r="D103" s="229" t="s">
        <v>166</v>
      </c>
      <c r="E103" s="236" t="s">
        <v>44</v>
      </c>
      <c r="F103" s="237" t="s">
        <v>2635</v>
      </c>
      <c r="G103" s="235"/>
      <c r="H103" s="238">
        <v>1.3500000000000001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166</v>
      </c>
      <c r="AU103" s="244" t="s">
        <v>21</v>
      </c>
      <c r="AV103" s="13" t="s">
        <v>21</v>
      </c>
      <c r="AW103" s="13" t="s">
        <v>42</v>
      </c>
      <c r="AX103" s="13" t="s">
        <v>82</v>
      </c>
      <c r="AY103" s="244" t="s">
        <v>152</v>
      </c>
    </row>
    <row r="104" s="14" customFormat="1">
      <c r="A104" s="14"/>
      <c r="B104" s="251"/>
      <c r="C104" s="252"/>
      <c r="D104" s="229" t="s">
        <v>166</v>
      </c>
      <c r="E104" s="253" t="s">
        <v>2622</v>
      </c>
      <c r="F104" s="254" t="s">
        <v>261</v>
      </c>
      <c r="G104" s="252"/>
      <c r="H104" s="255">
        <v>1.3500000000000001</v>
      </c>
      <c r="I104" s="256"/>
      <c r="J104" s="252"/>
      <c r="K104" s="252"/>
      <c r="L104" s="257"/>
      <c r="M104" s="258"/>
      <c r="N104" s="259"/>
      <c r="O104" s="259"/>
      <c r="P104" s="259"/>
      <c r="Q104" s="259"/>
      <c r="R104" s="259"/>
      <c r="S104" s="259"/>
      <c r="T104" s="26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1" t="s">
        <v>166</v>
      </c>
      <c r="AU104" s="261" t="s">
        <v>21</v>
      </c>
      <c r="AV104" s="14" t="s">
        <v>171</v>
      </c>
      <c r="AW104" s="14" t="s">
        <v>42</v>
      </c>
      <c r="AX104" s="14" t="s">
        <v>90</v>
      </c>
      <c r="AY104" s="261" t="s">
        <v>152</v>
      </c>
    </row>
    <row r="105" s="2" customFormat="1" ht="33" customHeight="1">
      <c r="A105" s="42"/>
      <c r="B105" s="43"/>
      <c r="C105" s="216" t="s">
        <v>171</v>
      </c>
      <c r="D105" s="216" t="s">
        <v>155</v>
      </c>
      <c r="E105" s="217" t="s">
        <v>262</v>
      </c>
      <c r="F105" s="218" t="s">
        <v>263</v>
      </c>
      <c r="G105" s="219" t="s">
        <v>219</v>
      </c>
      <c r="H105" s="220">
        <v>10.800000000000001</v>
      </c>
      <c r="I105" s="221"/>
      <c r="J105" s="222">
        <f>ROUND(I105*H105,2)</f>
        <v>0</v>
      </c>
      <c r="K105" s="218" t="s">
        <v>251</v>
      </c>
      <c r="L105" s="48"/>
      <c r="M105" s="223" t="s">
        <v>44</v>
      </c>
      <c r="N105" s="224" t="s">
        <v>53</v>
      </c>
      <c r="O105" s="88"/>
      <c r="P105" s="225">
        <f>O105*H105</f>
        <v>0</v>
      </c>
      <c r="Q105" s="225">
        <v>0</v>
      </c>
      <c r="R105" s="225">
        <f>Q105*H105</f>
        <v>0</v>
      </c>
      <c r="S105" s="225">
        <v>0.22</v>
      </c>
      <c r="T105" s="226">
        <f>S105*H105</f>
        <v>2.3760000000000003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7" t="s">
        <v>171</v>
      </c>
      <c r="AT105" s="227" t="s">
        <v>155</v>
      </c>
      <c r="AU105" s="227" t="s">
        <v>21</v>
      </c>
      <c r="AY105" s="20" t="s">
        <v>152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90</v>
      </c>
      <c r="BK105" s="228">
        <f>ROUND(I105*H105,2)</f>
        <v>0</v>
      </c>
      <c r="BL105" s="20" t="s">
        <v>171</v>
      </c>
      <c r="BM105" s="227" t="s">
        <v>2636</v>
      </c>
    </row>
    <row r="106" s="2" customFormat="1">
      <c r="A106" s="42"/>
      <c r="B106" s="43"/>
      <c r="C106" s="44"/>
      <c r="D106" s="249" t="s">
        <v>253</v>
      </c>
      <c r="E106" s="44"/>
      <c r="F106" s="250" t="s">
        <v>265</v>
      </c>
      <c r="G106" s="44"/>
      <c r="H106" s="44"/>
      <c r="I106" s="231"/>
      <c r="J106" s="44"/>
      <c r="K106" s="44"/>
      <c r="L106" s="48"/>
      <c r="M106" s="232"/>
      <c r="N106" s="233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253</v>
      </c>
      <c r="AU106" s="20" t="s">
        <v>21</v>
      </c>
    </row>
    <row r="107" s="13" customFormat="1">
      <c r="A107" s="13"/>
      <c r="B107" s="234"/>
      <c r="C107" s="235"/>
      <c r="D107" s="229" t="s">
        <v>166</v>
      </c>
      <c r="E107" s="236" t="s">
        <v>44</v>
      </c>
      <c r="F107" s="237" t="s">
        <v>2615</v>
      </c>
      <c r="G107" s="235"/>
      <c r="H107" s="238">
        <v>10.800000000000001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166</v>
      </c>
      <c r="AU107" s="244" t="s">
        <v>21</v>
      </c>
      <c r="AV107" s="13" t="s">
        <v>21</v>
      </c>
      <c r="AW107" s="13" t="s">
        <v>42</v>
      </c>
      <c r="AX107" s="13" t="s">
        <v>90</v>
      </c>
      <c r="AY107" s="244" t="s">
        <v>152</v>
      </c>
    </row>
    <row r="108" s="2" customFormat="1" ht="24.15" customHeight="1">
      <c r="A108" s="42"/>
      <c r="B108" s="43"/>
      <c r="C108" s="216" t="s">
        <v>151</v>
      </c>
      <c r="D108" s="216" t="s">
        <v>155</v>
      </c>
      <c r="E108" s="217" t="s">
        <v>266</v>
      </c>
      <c r="F108" s="218" t="s">
        <v>267</v>
      </c>
      <c r="G108" s="219" t="s">
        <v>219</v>
      </c>
      <c r="H108" s="220">
        <v>10.800000000000001</v>
      </c>
      <c r="I108" s="221"/>
      <c r="J108" s="222">
        <f>ROUND(I108*H108,2)</f>
        <v>0</v>
      </c>
      <c r="K108" s="218" t="s">
        <v>251</v>
      </c>
      <c r="L108" s="48"/>
      <c r="M108" s="223" t="s">
        <v>44</v>
      </c>
      <c r="N108" s="224" t="s">
        <v>53</v>
      </c>
      <c r="O108" s="88"/>
      <c r="P108" s="225">
        <f>O108*H108</f>
        <v>0</v>
      </c>
      <c r="Q108" s="225">
        <v>1.0000000000000001E-05</v>
      </c>
      <c r="R108" s="225">
        <f>Q108*H108</f>
        <v>0.00010800000000000001</v>
      </c>
      <c r="S108" s="225">
        <v>0.091999999999999998</v>
      </c>
      <c r="T108" s="226">
        <f>S108*H108</f>
        <v>0.99360000000000004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7" t="s">
        <v>171</v>
      </c>
      <c r="AT108" s="227" t="s">
        <v>155</v>
      </c>
      <c r="AU108" s="227" t="s">
        <v>21</v>
      </c>
      <c r="AY108" s="20" t="s">
        <v>152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90</v>
      </c>
      <c r="BK108" s="228">
        <f>ROUND(I108*H108,2)</f>
        <v>0</v>
      </c>
      <c r="BL108" s="20" t="s">
        <v>171</v>
      </c>
      <c r="BM108" s="227" t="s">
        <v>2637</v>
      </c>
    </row>
    <row r="109" s="2" customFormat="1">
      <c r="A109" s="42"/>
      <c r="B109" s="43"/>
      <c r="C109" s="44"/>
      <c r="D109" s="249" t="s">
        <v>253</v>
      </c>
      <c r="E109" s="44"/>
      <c r="F109" s="250" t="s">
        <v>269</v>
      </c>
      <c r="G109" s="44"/>
      <c r="H109" s="44"/>
      <c r="I109" s="231"/>
      <c r="J109" s="44"/>
      <c r="K109" s="44"/>
      <c r="L109" s="48"/>
      <c r="M109" s="232"/>
      <c r="N109" s="233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253</v>
      </c>
      <c r="AU109" s="20" t="s">
        <v>21</v>
      </c>
    </row>
    <row r="110" s="13" customFormat="1">
      <c r="A110" s="13"/>
      <c r="B110" s="234"/>
      <c r="C110" s="235"/>
      <c r="D110" s="229" t="s">
        <v>166</v>
      </c>
      <c r="E110" s="236" t="s">
        <v>44</v>
      </c>
      <c r="F110" s="237" t="s">
        <v>2615</v>
      </c>
      <c r="G110" s="235"/>
      <c r="H110" s="238">
        <v>10.800000000000001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166</v>
      </c>
      <c r="AU110" s="244" t="s">
        <v>21</v>
      </c>
      <c r="AV110" s="13" t="s">
        <v>21</v>
      </c>
      <c r="AW110" s="13" t="s">
        <v>42</v>
      </c>
      <c r="AX110" s="13" t="s">
        <v>90</v>
      </c>
      <c r="AY110" s="244" t="s">
        <v>152</v>
      </c>
    </row>
    <row r="111" s="2" customFormat="1" ht="16.5" customHeight="1">
      <c r="A111" s="42"/>
      <c r="B111" s="43"/>
      <c r="C111" s="216" t="s">
        <v>179</v>
      </c>
      <c r="D111" s="216" t="s">
        <v>155</v>
      </c>
      <c r="E111" s="217" t="s">
        <v>270</v>
      </c>
      <c r="F111" s="218" t="s">
        <v>271</v>
      </c>
      <c r="G111" s="219" t="s">
        <v>272</v>
      </c>
      <c r="H111" s="220">
        <v>15.300000000000001</v>
      </c>
      <c r="I111" s="221"/>
      <c r="J111" s="222">
        <f>ROUND(I111*H111,2)</f>
        <v>0</v>
      </c>
      <c r="K111" s="218" t="s">
        <v>251</v>
      </c>
      <c r="L111" s="48"/>
      <c r="M111" s="223" t="s">
        <v>44</v>
      </c>
      <c r="N111" s="224" t="s">
        <v>53</v>
      </c>
      <c r="O111" s="88"/>
      <c r="P111" s="225">
        <f>O111*H111</f>
        <v>0</v>
      </c>
      <c r="Q111" s="225">
        <v>3.0000000000000001E-05</v>
      </c>
      <c r="R111" s="225">
        <f>Q111*H111</f>
        <v>0.00045900000000000004</v>
      </c>
      <c r="S111" s="225">
        <v>0</v>
      </c>
      <c r="T111" s="226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7" t="s">
        <v>171</v>
      </c>
      <c r="AT111" s="227" t="s">
        <v>155</v>
      </c>
      <c r="AU111" s="227" t="s">
        <v>21</v>
      </c>
      <c r="AY111" s="20" t="s">
        <v>152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90</v>
      </c>
      <c r="BK111" s="228">
        <f>ROUND(I111*H111,2)</f>
        <v>0</v>
      </c>
      <c r="BL111" s="20" t="s">
        <v>171</v>
      </c>
      <c r="BM111" s="227" t="s">
        <v>2638</v>
      </c>
    </row>
    <row r="112" s="2" customFormat="1">
      <c r="A112" s="42"/>
      <c r="B112" s="43"/>
      <c r="C112" s="44"/>
      <c r="D112" s="249" t="s">
        <v>253</v>
      </c>
      <c r="E112" s="44"/>
      <c r="F112" s="250" t="s">
        <v>274</v>
      </c>
      <c r="G112" s="44"/>
      <c r="H112" s="44"/>
      <c r="I112" s="231"/>
      <c r="J112" s="44"/>
      <c r="K112" s="44"/>
      <c r="L112" s="48"/>
      <c r="M112" s="232"/>
      <c r="N112" s="233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253</v>
      </c>
      <c r="AU112" s="20" t="s">
        <v>21</v>
      </c>
    </row>
    <row r="113" s="13" customFormat="1">
      <c r="A113" s="13"/>
      <c r="B113" s="234"/>
      <c r="C113" s="235"/>
      <c r="D113" s="229" t="s">
        <v>166</v>
      </c>
      <c r="E113" s="236" t="s">
        <v>44</v>
      </c>
      <c r="F113" s="237" t="s">
        <v>2639</v>
      </c>
      <c r="G113" s="235"/>
      <c r="H113" s="238">
        <v>15.300000000000001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166</v>
      </c>
      <c r="AU113" s="244" t="s">
        <v>21</v>
      </c>
      <c r="AV113" s="13" t="s">
        <v>21</v>
      </c>
      <c r="AW113" s="13" t="s">
        <v>42</v>
      </c>
      <c r="AX113" s="13" t="s">
        <v>90</v>
      </c>
      <c r="AY113" s="244" t="s">
        <v>152</v>
      </c>
    </row>
    <row r="114" s="2" customFormat="1" ht="24.15" customHeight="1">
      <c r="A114" s="42"/>
      <c r="B114" s="43"/>
      <c r="C114" s="216" t="s">
        <v>184</v>
      </c>
      <c r="D114" s="216" t="s">
        <v>155</v>
      </c>
      <c r="E114" s="217" t="s">
        <v>276</v>
      </c>
      <c r="F114" s="218" t="s">
        <v>277</v>
      </c>
      <c r="G114" s="219" t="s">
        <v>278</v>
      </c>
      <c r="H114" s="220">
        <v>1.913</v>
      </c>
      <c r="I114" s="221"/>
      <c r="J114" s="222">
        <f>ROUND(I114*H114,2)</f>
        <v>0</v>
      </c>
      <c r="K114" s="218" t="s">
        <v>251</v>
      </c>
      <c r="L114" s="48"/>
      <c r="M114" s="223" t="s">
        <v>44</v>
      </c>
      <c r="N114" s="224" t="s">
        <v>53</v>
      </c>
      <c r="O114" s="88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7" t="s">
        <v>171</v>
      </c>
      <c r="AT114" s="227" t="s">
        <v>155</v>
      </c>
      <c r="AU114" s="227" t="s">
        <v>21</v>
      </c>
      <c r="AY114" s="20" t="s">
        <v>152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90</v>
      </c>
      <c r="BK114" s="228">
        <f>ROUND(I114*H114,2)</f>
        <v>0</v>
      </c>
      <c r="BL114" s="20" t="s">
        <v>171</v>
      </c>
      <c r="BM114" s="227" t="s">
        <v>2640</v>
      </c>
    </row>
    <row r="115" s="2" customFormat="1">
      <c r="A115" s="42"/>
      <c r="B115" s="43"/>
      <c r="C115" s="44"/>
      <c r="D115" s="249" t="s">
        <v>253</v>
      </c>
      <c r="E115" s="44"/>
      <c r="F115" s="250" t="s">
        <v>280</v>
      </c>
      <c r="G115" s="44"/>
      <c r="H115" s="44"/>
      <c r="I115" s="231"/>
      <c r="J115" s="44"/>
      <c r="K115" s="44"/>
      <c r="L115" s="48"/>
      <c r="M115" s="232"/>
      <c r="N115" s="233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253</v>
      </c>
      <c r="AU115" s="20" t="s">
        <v>21</v>
      </c>
    </row>
    <row r="116" s="13" customFormat="1">
      <c r="A116" s="13"/>
      <c r="B116" s="234"/>
      <c r="C116" s="235"/>
      <c r="D116" s="229" t="s">
        <v>166</v>
      </c>
      <c r="E116" s="236" t="s">
        <v>44</v>
      </c>
      <c r="F116" s="237" t="s">
        <v>2641</v>
      </c>
      <c r="G116" s="235"/>
      <c r="H116" s="238">
        <v>1.913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166</v>
      </c>
      <c r="AU116" s="244" t="s">
        <v>21</v>
      </c>
      <c r="AV116" s="13" t="s">
        <v>21</v>
      </c>
      <c r="AW116" s="13" t="s">
        <v>42</v>
      </c>
      <c r="AX116" s="13" t="s">
        <v>90</v>
      </c>
      <c r="AY116" s="244" t="s">
        <v>152</v>
      </c>
    </row>
    <row r="117" s="2" customFormat="1" ht="16.5" customHeight="1">
      <c r="A117" s="42"/>
      <c r="B117" s="43"/>
      <c r="C117" s="216" t="s">
        <v>188</v>
      </c>
      <c r="D117" s="216" t="s">
        <v>155</v>
      </c>
      <c r="E117" s="217" t="s">
        <v>2642</v>
      </c>
      <c r="F117" s="218" t="s">
        <v>2643</v>
      </c>
      <c r="G117" s="219" t="s">
        <v>219</v>
      </c>
      <c r="H117" s="220">
        <v>78</v>
      </c>
      <c r="I117" s="221"/>
      <c r="J117" s="222">
        <f>ROUND(I117*H117,2)</f>
        <v>0</v>
      </c>
      <c r="K117" s="218" t="s">
        <v>251</v>
      </c>
      <c r="L117" s="48"/>
      <c r="M117" s="223" t="s">
        <v>44</v>
      </c>
      <c r="N117" s="224" t="s">
        <v>53</v>
      </c>
      <c r="O117" s="88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7" t="s">
        <v>171</v>
      </c>
      <c r="AT117" s="227" t="s">
        <v>155</v>
      </c>
      <c r="AU117" s="227" t="s">
        <v>21</v>
      </c>
      <c r="AY117" s="20" t="s">
        <v>152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90</v>
      </c>
      <c r="BK117" s="228">
        <f>ROUND(I117*H117,2)</f>
        <v>0</v>
      </c>
      <c r="BL117" s="20" t="s">
        <v>171</v>
      </c>
      <c r="BM117" s="227" t="s">
        <v>2644</v>
      </c>
    </row>
    <row r="118" s="2" customFormat="1">
      <c r="A118" s="42"/>
      <c r="B118" s="43"/>
      <c r="C118" s="44"/>
      <c r="D118" s="249" t="s">
        <v>253</v>
      </c>
      <c r="E118" s="44"/>
      <c r="F118" s="250" t="s">
        <v>2645</v>
      </c>
      <c r="G118" s="44"/>
      <c r="H118" s="44"/>
      <c r="I118" s="231"/>
      <c r="J118" s="44"/>
      <c r="K118" s="44"/>
      <c r="L118" s="48"/>
      <c r="M118" s="232"/>
      <c r="N118" s="233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253</v>
      </c>
      <c r="AU118" s="20" t="s">
        <v>21</v>
      </c>
    </row>
    <row r="119" s="13" customFormat="1">
      <c r="A119" s="13"/>
      <c r="B119" s="234"/>
      <c r="C119" s="235"/>
      <c r="D119" s="229" t="s">
        <v>166</v>
      </c>
      <c r="E119" s="236" t="s">
        <v>44</v>
      </c>
      <c r="F119" s="237" t="s">
        <v>2646</v>
      </c>
      <c r="G119" s="235"/>
      <c r="H119" s="238">
        <v>54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166</v>
      </c>
      <c r="AU119" s="244" t="s">
        <v>21</v>
      </c>
      <c r="AV119" s="13" t="s">
        <v>21</v>
      </c>
      <c r="AW119" s="13" t="s">
        <v>42</v>
      </c>
      <c r="AX119" s="13" t="s">
        <v>82</v>
      </c>
      <c r="AY119" s="244" t="s">
        <v>152</v>
      </c>
    </row>
    <row r="120" s="13" customFormat="1">
      <c r="A120" s="13"/>
      <c r="B120" s="234"/>
      <c r="C120" s="235"/>
      <c r="D120" s="229" t="s">
        <v>166</v>
      </c>
      <c r="E120" s="236" t="s">
        <v>44</v>
      </c>
      <c r="F120" s="237" t="s">
        <v>2647</v>
      </c>
      <c r="G120" s="235"/>
      <c r="H120" s="238">
        <v>24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166</v>
      </c>
      <c r="AU120" s="244" t="s">
        <v>21</v>
      </c>
      <c r="AV120" s="13" t="s">
        <v>21</v>
      </c>
      <c r="AW120" s="13" t="s">
        <v>42</v>
      </c>
      <c r="AX120" s="13" t="s">
        <v>82</v>
      </c>
      <c r="AY120" s="244" t="s">
        <v>152</v>
      </c>
    </row>
    <row r="121" s="14" customFormat="1">
      <c r="A121" s="14"/>
      <c r="B121" s="251"/>
      <c r="C121" s="252"/>
      <c r="D121" s="229" t="s">
        <v>166</v>
      </c>
      <c r="E121" s="253" t="s">
        <v>2028</v>
      </c>
      <c r="F121" s="254" t="s">
        <v>261</v>
      </c>
      <c r="G121" s="252"/>
      <c r="H121" s="255">
        <v>78</v>
      </c>
      <c r="I121" s="256"/>
      <c r="J121" s="252"/>
      <c r="K121" s="252"/>
      <c r="L121" s="257"/>
      <c r="M121" s="258"/>
      <c r="N121" s="259"/>
      <c r="O121" s="259"/>
      <c r="P121" s="259"/>
      <c r="Q121" s="259"/>
      <c r="R121" s="259"/>
      <c r="S121" s="259"/>
      <c r="T121" s="26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1" t="s">
        <v>166</v>
      </c>
      <c r="AU121" s="261" t="s">
        <v>21</v>
      </c>
      <c r="AV121" s="14" t="s">
        <v>171</v>
      </c>
      <c r="AW121" s="14" t="s">
        <v>42</v>
      </c>
      <c r="AX121" s="14" t="s">
        <v>90</v>
      </c>
      <c r="AY121" s="261" t="s">
        <v>152</v>
      </c>
    </row>
    <row r="122" s="2" customFormat="1" ht="24.15" customHeight="1">
      <c r="A122" s="42"/>
      <c r="B122" s="43"/>
      <c r="C122" s="216" t="s">
        <v>192</v>
      </c>
      <c r="D122" s="216" t="s">
        <v>155</v>
      </c>
      <c r="E122" s="217" t="s">
        <v>305</v>
      </c>
      <c r="F122" s="218" t="s">
        <v>306</v>
      </c>
      <c r="G122" s="219" t="s">
        <v>212</v>
      </c>
      <c r="H122" s="220">
        <v>93.635999999999996</v>
      </c>
      <c r="I122" s="221"/>
      <c r="J122" s="222">
        <f>ROUND(I122*H122,2)</f>
        <v>0</v>
      </c>
      <c r="K122" s="218" t="s">
        <v>251</v>
      </c>
      <c r="L122" s="48"/>
      <c r="M122" s="223" t="s">
        <v>44</v>
      </c>
      <c r="N122" s="224" t="s">
        <v>53</v>
      </c>
      <c r="O122" s="8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7" t="s">
        <v>171</v>
      </c>
      <c r="AT122" s="227" t="s">
        <v>155</v>
      </c>
      <c r="AU122" s="227" t="s">
        <v>21</v>
      </c>
      <c r="AY122" s="20" t="s">
        <v>152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90</v>
      </c>
      <c r="BK122" s="228">
        <f>ROUND(I122*H122,2)</f>
        <v>0</v>
      </c>
      <c r="BL122" s="20" t="s">
        <v>171</v>
      </c>
      <c r="BM122" s="227" t="s">
        <v>2648</v>
      </c>
    </row>
    <row r="123" s="2" customFormat="1">
      <c r="A123" s="42"/>
      <c r="B123" s="43"/>
      <c r="C123" s="44"/>
      <c r="D123" s="249" t="s">
        <v>253</v>
      </c>
      <c r="E123" s="44"/>
      <c r="F123" s="250" t="s">
        <v>308</v>
      </c>
      <c r="G123" s="44"/>
      <c r="H123" s="44"/>
      <c r="I123" s="231"/>
      <c r="J123" s="44"/>
      <c r="K123" s="44"/>
      <c r="L123" s="48"/>
      <c r="M123" s="232"/>
      <c r="N123" s="233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253</v>
      </c>
      <c r="AU123" s="20" t="s">
        <v>21</v>
      </c>
    </row>
    <row r="124" s="13" customFormat="1">
      <c r="A124" s="13"/>
      <c r="B124" s="234"/>
      <c r="C124" s="235"/>
      <c r="D124" s="229" t="s">
        <v>166</v>
      </c>
      <c r="E124" s="236" t="s">
        <v>44</v>
      </c>
      <c r="F124" s="237" t="s">
        <v>2649</v>
      </c>
      <c r="G124" s="235"/>
      <c r="H124" s="238">
        <v>117.045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166</v>
      </c>
      <c r="AU124" s="244" t="s">
        <v>21</v>
      </c>
      <c r="AV124" s="13" t="s">
        <v>21</v>
      </c>
      <c r="AW124" s="13" t="s">
        <v>42</v>
      </c>
      <c r="AX124" s="13" t="s">
        <v>82</v>
      </c>
      <c r="AY124" s="244" t="s">
        <v>152</v>
      </c>
    </row>
    <row r="125" s="14" customFormat="1">
      <c r="A125" s="14"/>
      <c r="B125" s="251"/>
      <c r="C125" s="252"/>
      <c r="D125" s="229" t="s">
        <v>166</v>
      </c>
      <c r="E125" s="253" t="s">
        <v>210</v>
      </c>
      <c r="F125" s="254" t="s">
        <v>261</v>
      </c>
      <c r="G125" s="252"/>
      <c r="H125" s="255">
        <v>117.045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1" t="s">
        <v>166</v>
      </c>
      <c r="AU125" s="261" t="s">
        <v>21</v>
      </c>
      <c r="AV125" s="14" t="s">
        <v>171</v>
      </c>
      <c r="AW125" s="14" t="s">
        <v>42</v>
      </c>
      <c r="AX125" s="14" t="s">
        <v>82</v>
      </c>
      <c r="AY125" s="261" t="s">
        <v>152</v>
      </c>
    </row>
    <row r="126" s="13" customFormat="1">
      <c r="A126" s="13"/>
      <c r="B126" s="234"/>
      <c r="C126" s="235"/>
      <c r="D126" s="229" t="s">
        <v>166</v>
      </c>
      <c r="E126" s="236" t="s">
        <v>44</v>
      </c>
      <c r="F126" s="237" t="s">
        <v>314</v>
      </c>
      <c r="G126" s="235"/>
      <c r="H126" s="238">
        <v>93.635999999999996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166</v>
      </c>
      <c r="AU126" s="244" t="s">
        <v>21</v>
      </c>
      <c r="AV126" s="13" t="s">
        <v>21</v>
      </c>
      <c r="AW126" s="13" t="s">
        <v>42</v>
      </c>
      <c r="AX126" s="13" t="s">
        <v>90</v>
      </c>
      <c r="AY126" s="244" t="s">
        <v>152</v>
      </c>
    </row>
    <row r="127" s="2" customFormat="1" ht="24.15" customHeight="1">
      <c r="A127" s="42"/>
      <c r="B127" s="43"/>
      <c r="C127" s="216" t="s">
        <v>198</v>
      </c>
      <c r="D127" s="216" t="s">
        <v>155</v>
      </c>
      <c r="E127" s="217" t="s">
        <v>315</v>
      </c>
      <c r="F127" s="218" t="s">
        <v>316</v>
      </c>
      <c r="G127" s="219" t="s">
        <v>212</v>
      </c>
      <c r="H127" s="220">
        <v>17.556999999999999</v>
      </c>
      <c r="I127" s="221"/>
      <c r="J127" s="222">
        <f>ROUND(I127*H127,2)</f>
        <v>0</v>
      </c>
      <c r="K127" s="218" t="s">
        <v>251</v>
      </c>
      <c r="L127" s="48"/>
      <c r="M127" s="223" t="s">
        <v>44</v>
      </c>
      <c r="N127" s="224" t="s">
        <v>53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7" t="s">
        <v>171</v>
      </c>
      <c r="AT127" s="227" t="s">
        <v>155</v>
      </c>
      <c r="AU127" s="227" t="s">
        <v>21</v>
      </c>
      <c r="AY127" s="20" t="s">
        <v>152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90</v>
      </c>
      <c r="BK127" s="228">
        <f>ROUND(I127*H127,2)</f>
        <v>0</v>
      </c>
      <c r="BL127" s="20" t="s">
        <v>171</v>
      </c>
      <c r="BM127" s="227" t="s">
        <v>2650</v>
      </c>
    </row>
    <row r="128" s="2" customFormat="1">
      <c r="A128" s="42"/>
      <c r="B128" s="43"/>
      <c r="C128" s="44"/>
      <c r="D128" s="249" t="s">
        <v>253</v>
      </c>
      <c r="E128" s="44"/>
      <c r="F128" s="250" t="s">
        <v>318</v>
      </c>
      <c r="G128" s="44"/>
      <c r="H128" s="44"/>
      <c r="I128" s="231"/>
      <c r="J128" s="44"/>
      <c r="K128" s="44"/>
      <c r="L128" s="48"/>
      <c r="M128" s="232"/>
      <c r="N128" s="233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253</v>
      </c>
      <c r="AU128" s="20" t="s">
        <v>21</v>
      </c>
    </row>
    <row r="129" s="13" customFormat="1">
      <c r="A129" s="13"/>
      <c r="B129" s="234"/>
      <c r="C129" s="235"/>
      <c r="D129" s="229" t="s">
        <v>166</v>
      </c>
      <c r="E129" s="236" t="s">
        <v>44</v>
      </c>
      <c r="F129" s="237" t="s">
        <v>319</v>
      </c>
      <c r="G129" s="235"/>
      <c r="H129" s="238">
        <v>17.556999999999999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166</v>
      </c>
      <c r="AU129" s="244" t="s">
        <v>21</v>
      </c>
      <c r="AV129" s="13" t="s">
        <v>21</v>
      </c>
      <c r="AW129" s="13" t="s">
        <v>42</v>
      </c>
      <c r="AX129" s="13" t="s">
        <v>90</v>
      </c>
      <c r="AY129" s="244" t="s">
        <v>152</v>
      </c>
    </row>
    <row r="130" s="2" customFormat="1" ht="24.15" customHeight="1">
      <c r="A130" s="42"/>
      <c r="B130" s="43"/>
      <c r="C130" s="216" t="s">
        <v>203</v>
      </c>
      <c r="D130" s="216" t="s">
        <v>155</v>
      </c>
      <c r="E130" s="217" t="s">
        <v>320</v>
      </c>
      <c r="F130" s="218" t="s">
        <v>321</v>
      </c>
      <c r="G130" s="219" t="s">
        <v>212</v>
      </c>
      <c r="H130" s="220">
        <v>5.8520000000000003</v>
      </c>
      <c r="I130" s="221"/>
      <c r="J130" s="222">
        <f>ROUND(I130*H130,2)</f>
        <v>0</v>
      </c>
      <c r="K130" s="218" t="s">
        <v>251</v>
      </c>
      <c r="L130" s="48"/>
      <c r="M130" s="223" t="s">
        <v>44</v>
      </c>
      <c r="N130" s="224" t="s">
        <v>53</v>
      </c>
      <c r="O130" s="8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7" t="s">
        <v>171</v>
      </c>
      <c r="AT130" s="227" t="s">
        <v>155</v>
      </c>
      <c r="AU130" s="227" t="s">
        <v>21</v>
      </c>
      <c r="AY130" s="20" t="s">
        <v>152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90</v>
      </c>
      <c r="BK130" s="228">
        <f>ROUND(I130*H130,2)</f>
        <v>0</v>
      </c>
      <c r="BL130" s="20" t="s">
        <v>171</v>
      </c>
      <c r="BM130" s="227" t="s">
        <v>2651</v>
      </c>
    </row>
    <row r="131" s="2" customFormat="1">
      <c r="A131" s="42"/>
      <c r="B131" s="43"/>
      <c r="C131" s="44"/>
      <c r="D131" s="249" t="s">
        <v>253</v>
      </c>
      <c r="E131" s="44"/>
      <c r="F131" s="250" t="s">
        <v>323</v>
      </c>
      <c r="G131" s="44"/>
      <c r="H131" s="44"/>
      <c r="I131" s="231"/>
      <c r="J131" s="44"/>
      <c r="K131" s="44"/>
      <c r="L131" s="48"/>
      <c r="M131" s="232"/>
      <c r="N131" s="233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253</v>
      </c>
      <c r="AU131" s="20" t="s">
        <v>21</v>
      </c>
    </row>
    <row r="132" s="13" customFormat="1">
      <c r="A132" s="13"/>
      <c r="B132" s="234"/>
      <c r="C132" s="235"/>
      <c r="D132" s="229" t="s">
        <v>166</v>
      </c>
      <c r="E132" s="236" t="s">
        <v>44</v>
      </c>
      <c r="F132" s="237" t="s">
        <v>324</v>
      </c>
      <c r="G132" s="235"/>
      <c r="H132" s="238">
        <v>5.8520000000000003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166</v>
      </c>
      <c r="AU132" s="244" t="s">
        <v>21</v>
      </c>
      <c r="AV132" s="13" t="s">
        <v>21</v>
      </c>
      <c r="AW132" s="13" t="s">
        <v>42</v>
      </c>
      <c r="AX132" s="13" t="s">
        <v>90</v>
      </c>
      <c r="AY132" s="244" t="s">
        <v>152</v>
      </c>
    </row>
    <row r="133" s="2" customFormat="1" ht="24.15" customHeight="1">
      <c r="A133" s="42"/>
      <c r="B133" s="43"/>
      <c r="C133" s="216" t="s">
        <v>8</v>
      </c>
      <c r="D133" s="216" t="s">
        <v>155</v>
      </c>
      <c r="E133" s="217" t="s">
        <v>2652</v>
      </c>
      <c r="F133" s="218" t="s">
        <v>2653</v>
      </c>
      <c r="G133" s="219" t="s">
        <v>219</v>
      </c>
      <c r="H133" s="220">
        <v>260.10000000000002</v>
      </c>
      <c r="I133" s="221"/>
      <c r="J133" s="222">
        <f>ROUND(I133*H133,2)</f>
        <v>0</v>
      </c>
      <c r="K133" s="218" t="s">
        <v>251</v>
      </c>
      <c r="L133" s="48"/>
      <c r="M133" s="223" t="s">
        <v>44</v>
      </c>
      <c r="N133" s="224" t="s">
        <v>53</v>
      </c>
      <c r="O133" s="88"/>
      <c r="P133" s="225">
        <f>O133*H133</f>
        <v>0</v>
      </c>
      <c r="Q133" s="225">
        <v>0.00058</v>
      </c>
      <c r="R133" s="225">
        <f>Q133*H133</f>
        <v>0.15085800000000002</v>
      </c>
      <c r="S133" s="225">
        <v>0</v>
      </c>
      <c r="T133" s="226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7" t="s">
        <v>171</v>
      </c>
      <c r="AT133" s="227" t="s">
        <v>155</v>
      </c>
      <c r="AU133" s="227" t="s">
        <v>21</v>
      </c>
      <c r="AY133" s="20" t="s">
        <v>152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90</v>
      </c>
      <c r="BK133" s="228">
        <f>ROUND(I133*H133,2)</f>
        <v>0</v>
      </c>
      <c r="BL133" s="20" t="s">
        <v>171</v>
      </c>
      <c r="BM133" s="227" t="s">
        <v>2654</v>
      </c>
    </row>
    <row r="134" s="2" customFormat="1">
      <c r="A134" s="42"/>
      <c r="B134" s="43"/>
      <c r="C134" s="44"/>
      <c r="D134" s="249" t="s">
        <v>253</v>
      </c>
      <c r="E134" s="44"/>
      <c r="F134" s="250" t="s">
        <v>2655</v>
      </c>
      <c r="G134" s="44"/>
      <c r="H134" s="44"/>
      <c r="I134" s="231"/>
      <c r="J134" s="44"/>
      <c r="K134" s="44"/>
      <c r="L134" s="48"/>
      <c r="M134" s="232"/>
      <c r="N134" s="233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253</v>
      </c>
      <c r="AU134" s="20" t="s">
        <v>21</v>
      </c>
    </row>
    <row r="135" s="13" customFormat="1">
      <c r="A135" s="13"/>
      <c r="B135" s="234"/>
      <c r="C135" s="235"/>
      <c r="D135" s="229" t="s">
        <v>166</v>
      </c>
      <c r="E135" s="236" t="s">
        <v>2612</v>
      </c>
      <c r="F135" s="237" t="s">
        <v>2656</v>
      </c>
      <c r="G135" s="235"/>
      <c r="H135" s="238">
        <v>260.10000000000002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166</v>
      </c>
      <c r="AU135" s="244" t="s">
        <v>21</v>
      </c>
      <c r="AV135" s="13" t="s">
        <v>21</v>
      </c>
      <c r="AW135" s="13" t="s">
        <v>42</v>
      </c>
      <c r="AX135" s="13" t="s">
        <v>90</v>
      </c>
      <c r="AY135" s="244" t="s">
        <v>152</v>
      </c>
    </row>
    <row r="136" s="2" customFormat="1" ht="24.15" customHeight="1">
      <c r="A136" s="42"/>
      <c r="B136" s="43"/>
      <c r="C136" s="216" t="s">
        <v>220</v>
      </c>
      <c r="D136" s="216" t="s">
        <v>155</v>
      </c>
      <c r="E136" s="217" t="s">
        <v>2657</v>
      </c>
      <c r="F136" s="218" t="s">
        <v>2658</v>
      </c>
      <c r="G136" s="219" t="s">
        <v>219</v>
      </c>
      <c r="H136" s="220">
        <v>260.10000000000002</v>
      </c>
      <c r="I136" s="221"/>
      <c r="J136" s="222">
        <f>ROUND(I136*H136,2)</f>
        <v>0</v>
      </c>
      <c r="K136" s="218" t="s">
        <v>251</v>
      </c>
      <c r="L136" s="48"/>
      <c r="M136" s="223" t="s">
        <v>44</v>
      </c>
      <c r="N136" s="224" t="s">
        <v>53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7" t="s">
        <v>171</v>
      </c>
      <c r="AT136" s="227" t="s">
        <v>155</v>
      </c>
      <c r="AU136" s="227" t="s">
        <v>21</v>
      </c>
      <c r="AY136" s="20" t="s">
        <v>152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90</v>
      </c>
      <c r="BK136" s="228">
        <f>ROUND(I136*H136,2)</f>
        <v>0</v>
      </c>
      <c r="BL136" s="20" t="s">
        <v>171</v>
      </c>
      <c r="BM136" s="227" t="s">
        <v>2659</v>
      </c>
    </row>
    <row r="137" s="2" customFormat="1">
      <c r="A137" s="42"/>
      <c r="B137" s="43"/>
      <c r="C137" s="44"/>
      <c r="D137" s="249" t="s">
        <v>253</v>
      </c>
      <c r="E137" s="44"/>
      <c r="F137" s="250" t="s">
        <v>2660</v>
      </c>
      <c r="G137" s="44"/>
      <c r="H137" s="44"/>
      <c r="I137" s="231"/>
      <c r="J137" s="44"/>
      <c r="K137" s="44"/>
      <c r="L137" s="48"/>
      <c r="M137" s="232"/>
      <c r="N137" s="233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253</v>
      </c>
      <c r="AU137" s="20" t="s">
        <v>21</v>
      </c>
    </row>
    <row r="138" s="13" customFormat="1">
      <c r="A138" s="13"/>
      <c r="B138" s="234"/>
      <c r="C138" s="235"/>
      <c r="D138" s="229" t="s">
        <v>166</v>
      </c>
      <c r="E138" s="236" t="s">
        <v>44</v>
      </c>
      <c r="F138" s="237" t="s">
        <v>2612</v>
      </c>
      <c r="G138" s="235"/>
      <c r="H138" s="238">
        <v>260.10000000000002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166</v>
      </c>
      <c r="AU138" s="244" t="s">
        <v>21</v>
      </c>
      <c r="AV138" s="13" t="s">
        <v>21</v>
      </c>
      <c r="AW138" s="13" t="s">
        <v>42</v>
      </c>
      <c r="AX138" s="13" t="s">
        <v>90</v>
      </c>
      <c r="AY138" s="244" t="s">
        <v>152</v>
      </c>
    </row>
    <row r="139" s="2" customFormat="1" ht="37.8" customHeight="1">
      <c r="A139" s="42"/>
      <c r="B139" s="43"/>
      <c r="C139" s="216" t="s">
        <v>334</v>
      </c>
      <c r="D139" s="216" t="s">
        <v>155</v>
      </c>
      <c r="E139" s="217" t="s">
        <v>340</v>
      </c>
      <c r="F139" s="218" t="s">
        <v>341</v>
      </c>
      <c r="G139" s="219" t="s">
        <v>212</v>
      </c>
      <c r="H139" s="220">
        <v>151.19800000000001</v>
      </c>
      <c r="I139" s="221"/>
      <c r="J139" s="222">
        <f>ROUND(I139*H139,2)</f>
        <v>0</v>
      </c>
      <c r="K139" s="218" t="s">
        <v>251</v>
      </c>
      <c r="L139" s="48"/>
      <c r="M139" s="223" t="s">
        <v>44</v>
      </c>
      <c r="N139" s="224" t="s">
        <v>53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7" t="s">
        <v>171</v>
      </c>
      <c r="AT139" s="227" t="s">
        <v>155</v>
      </c>
      <c r="AU139" s="227" t="s">
        <v>21</v>
      </c>
      <c r="AY139" s="20" t="s">
        <v>152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90</v>
      </c>
      <c r="BK139" s="228">
        <f>ROUND(I139*H139,2)</f>
        <v>0</v>
      </c>
      <c r="BL139" s="20" t="s">
        <v>171</v>
      </c>
      <c r="BM139" s="227" t="s">
        <v>2661</v>
      </c>
    </row>
    <row r="140" s="2" customFormat="1">
      <c r="A140" s="42"/>
      <c r="B140" s="43"/>
      <c r="C140" s="44"/>
      <c r="D140" s="249" t="s">
        <v>253</v>
      </c>
      <c r="E140" s="44"/>
      <c r="F140" s="250" t="s">
        <v>343</v>
      </c>
      <c r="G140" s="44"/>
      <c r="H140" s="44"/>
      <c r="I140" s="231"/>
      <c r="J140" s="44"/>
      <c r="K140" s="44"/>
      <c r="L140" s="48"/>
      <c r="M140" s="232"/>
      <c r="N140" s="233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253</v>
      </c>
      <c r="AU140" s="20" t="s">
        <v>21</v>
      </c>
    </row>
    <row r="141" s="13" customFormat="1">
      <c r="A141" s="13"/>
      <c r="B141" s="234"/>
      <c r="C141" s="235"/>
      <c r="D141" s="229" t="s">
        <v>166</v>
      </c>
      <c r="E141" s="236" t="s">
        <v>44</v>
      </c>
      <c r="F141" s="237" t="s">
        <v>344</v>
      </c>
      <c r="G141" s="235"/>
      <c r="H141" s="238">
        <v>151.19800000000001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166</v>
      </c>
      <c r="AU141" s="244" t="s">
        <v>21</v>
      </c>
      <c r="AV141" s="13" t="s">
        <v>21</v>
      </c>
      <c r="AW141" s="13" t="s">
        <v>42</v>
      </c>
      <c r="AX141" s="13" t="s">
        <v>90</v>
      </c>
      <c r="AY141" s="244" t="s">
        <v>152</v>
      </c>
    </row>
    <row r="142" s="2" customFormat="1" ht="37.8" customHeight="1">
      <c r="A142" s="42"/>
      <c r="B142" s="43"/>
      <c r="C142" s="216" t="s">
        <v>339</v>
      </c>
      <c r="D142" s="216" t="s">
        <v>155</v>
      </c>
      <c r="E142" s="217" t="s">
        <v>352</v>
      </c>
      <c r="F142" s="218" t="s">
        <v>353</v>
      </c>
      <c r="G142" s="219" t="s">
        <v>212</v>
      </c>
      <c r="H142" s="220">
        <v>41.445999999999998</v>
      </c>
      <c r="I142" s="221"/>
      <c r="J142" s="222">
        <f>ROUND(I142*H142,2)</f>
        <v>0</v>
      </c>
      <c r="K142" s="218" t="s">
        <v>251</v>
      </c>
      <c r="L142" s="48"/>
      <c r="M142" s="223" t="s">
        <v>44</v>
      </c>
      <c r="N142" s="224" t="s">
        <v>53</v>
      </c>
      <c r="O142" s="88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27" t="s">
        <v>171</v>
      </c>
      <c r="AT142" s="227" t="s">
        <v>155</v>
      </c>
      <c r="AU142" s="227" t="s">
        <v>21</v>
      </c>
      <c r="AY142" s="20" t="s">
        <v>152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90</v>
      </c>
      <c r="BK142" s="228">
        <f>ROUND(I142*H142,2)</f>
        <v>0</v>
      </c>
      <c r="BL142" s="20" t="s">
        <v>171</v>
      </c>
      <c r="BM142" s="227" t="s">
        <v>2662</v>
      </c>
    </row>
    <row r="143" s="2" customFormat="1">
      <c r="A143" s="42"/>
      <c r="B143" s="43"/>
      <c r="C143" s="44"/>
      <c r="D143" s="249" t="s">
        <v>253</v>
      </c>
      <c r="E143" s="44"/>
      <c r="F143" s="250" t="s">
        <v>355</v>
      </c>
      <c r="G143" s="44"/>
      <c r="H143" s="44"/>
      <c r="I143" s="231"/>
      <c r="J143" s="44"/>
      <c r="K143" s="44"/>
      <c r="L143" s="48"/>
      <c r="M143" s="232"/>
      <c r="N143" s="233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253</v>
      </c>
      <c r="AU143" s="20" t="s">
        <v>21</v>
      </c>
    </row>
    <row r="144" s="13" customFormat="1">
      <c r="A144" s="13"/>
      <c r="B144" s="234"/>
      <c r="C144" s="235"/>
      <c r="D144" s="229" t="s">
        <v>166</v>
      </c>
      <c r="E144" s="236" t="s">
        <v>44</v>
      </c>
      <c r="F144" s="237" t="s">
        <v>1423</v>
      </c>
      <c r="G144" s="235"/>
      <c r="H144" s="238">
        <v>41.445999999999998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166</v>
      </c>
      <c r="AU144" s="244" t="s">
        <v>21</v>
      </c>
      <c r="AV144" s="13" t="s">
        <v>21</v>
      </c>
      <c r="AW144" s="13" t="s">
        <v>42</v>
      </c>
      <c r="AX144" s="13" t="s">
        <v>90</v>
      </c>
      <c r="AY144" s="244" t="s">
        <v>152</v>
      </c>
    </row>
    <row r="145" s="2" customFormat="1" ht="24.15" customHeight="1">
      <c r="A145" s="42"/>
      <c r="B145" s="43"/>
      <c r="C145" s="216" t="s">
        <v>345</v>
      </c>
      <c r="D145" s="216" t="s">
        <v>155</v>
      </c>
      <c r="E145" s="217" t="s">
        <v>358</v>
      </c>
      <c r="F145" s="218" t="s">
        <v>359</v>
      </c>
      <c r="G145" s="219" t="s">
        <v>212</v>
      </c>
      <c r="H145" s="220">
        <v>75.599000000000004</v>
      </c>
      <c r="I145" s="221"/>
      <c r="J145" s="222">
        <f>ROUND(I145*H145,2)</f>
        <v>0</v>
      </c>
      <c r="K145" s="218" t="s">
        <v>251</v>
      </c>
      <c r="L145" s="48"/>
      <c r="M145" s="223" t="s">
        <v>44</v>
      </c>
      <c r="N145" s="224" t="s">
        <v>53</v>
      </c>
      <c r="O145" s="8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7" t="s">
        <v>171</v>
      </c>
      <c r="AT145" s="227" t="s">
        <v>155</v>
      </c>
      <c r="AU145" s="227" t="s">
        <v>21</v>
      </c>
      <c r="AY145" s="20" t="s">
        <v>152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90</v>
      </c>
      <c r="BK145" s="228">
        <f>ROUND(I145*H145,2)</f>
        <v>0</v>
      </c>
      <c r="BL145" s="20" t="s">
        <v>171</v>
      </c>
      <c r="BM145" s="227" t="s">
        <v>2663</v>
      </c>
    </row>
    <row r="146" s="2" customFormat="1">
      <c r="A146" s="42"/>
      <c r="B146" s="43"/>
      <c r="C146" s="44"/>
      <c r="D146" s="249" t="s">
        <v>253</v>
      </c>
      <c r="E146" s="44"/>
      <c r="F146" s="250" t="s">
        <v>361</v>
      </c>
      <c r="G146" s="44"/>
      <c r="H146" s="44"/>
      <c r="I146" s="231"/>
      <c r="J146" s="44"/>
      <c r="K146" s="44"/>
      <c r="L146" s="48"/>
      <c r="M146" s="232"/>
      <c r="N146" s="233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253</v>
      </c>
      <c r="AU146" s="20" t="s">
        <v>21</v>
      </c>
    </row>
    <row r="147" s="13" customFormat="1">
      <c r="A147" s="13"/>
      <c r="B147" s="234"/>
      <c r="C147" s="235"/>
      <c r="D147" s="229" t="s">
        <v>166</v>
      </c>
      <c r="E147" s="236" t="s">
        <v>44</v>
      </c>
      <c r="F147" s="237" t="s">
        <v>224</v>
      </c>
      <c r="G147" s="235"/>
      <c r="H147" s="238">
        <v>75.599000000000004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166</v>
      </c>
      <c r="AU147" s="244" t="s">
        <v>21</v>
      </c>
      <c r="AV147" s="13" t="s">
        <v>21</v>
      </c>
      <c r="AW147" s="13" t="s">
        <v>42</v>
      </c>
      <c r="AX147" s="13" t="s">
        <v>90</v>
      </c>
      <c r="AY147" s="244" t="s">
        <v>152</v>
      </c>
    </row>
    <row r="148" s="2" customFormat="1" ht="24.15" customHeight="1">
      <c r="A148" s="42"/>
      <c r="B148" s="43"/>
      <c r="C148" s="216" t="s">
        <v>351</v>
      </c>
      <c r="D148" s="216" t="s">
        <v>155</v>
      </c>
      <c r="E148" s="217" t="s">
        <v>363</v>
      </c>
      <c r="F148" s="218" t="s">
        <v>364</v>
      </c>
      <c r="G148" s="219" t="s">
        <v>365</v>
      </c>
      <c r="H148" s="220">
        <v>82.891999999999996</v>
      </c>
      <c r="I148" s="221"/>
      <c r="J148" s="222">
        <f>ROUND(I148*H148,2)</f>
        <v>0</v>
      </c>
      <c r="K148" s="218" t="s">
        <v>251</v>
      </c>
      <c r="L148" s="48"/>
      <c r="M148" s="223" t="s">
        <v>44</v>
      </c>
      <c r="N148" s="224" t="s">
        <v>53</v>
      </c>
      <c r="O148" s="8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7" t="s">
        <v>171</v>
      </c>
      <c r="AT148" s="227" t="s">
        <v>155</v>
      </c>
      <c r="AU148" s="227" t="s">
        <v>21</v>
      </c>
      <c r="AY148" s="20" t="s">
        <v>152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90</v>
      </c>
      <c r="BK148" s="228">
        <f>ROUND(I148*H148,2)</f>
        <v>0</v>
      </c>
      <c r="BL148" s="20" t="s">
        <v>171</v>
      </c>
      <c r="BM148" s="227" t="s">
        <v>2664</v>
      </c>
    </row>
    <row r="149" s="2" customFormat="1">
      <c r="A149" s="42"/>
      <c r="B149" s="43"/>
      <c r="C149" s="44"/>
      <c r="D149" s="249" t="s">
        <v>253</v>
      </c>
      <c r="E149" s="44"/>
      <c r="F149" s="250" t="s">
        <v>367</v>
      </c>
      <c r="G149" s="44"/>
      <c r="H149" s="44"/>
      <c r="I149" s="231"/>
      <c r="J149" s="44"/>
      <c r="K149" s="44"/>
      <c r="L149" s="48"/>
      <c r="M149" s="232"/>
      <c r="N149" s="233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253</v>
      </c>
      <c r="AU149" s="20" t="s">
        <v>21</v>
      </c>
    </row>
    <row r="150" s="13" customFormat="1">
      <c r="A150" s="13"/>
      <c r="B150" s="234"/>
      <c r="C150" s="235"/>
      <c r="D150" s="229" t="s">
        <v>166</v>
      </c>
      <c r="E150" s="236" t="s">
        <v>44</v>
      </c>
      <c r="F150" s="237" t="s">
        <v>1423</v>
      </c>
      <c r="G150" s="235"/>
      <c r="H150" s="238">
        <v>41.445999999999998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166</v>
      </c>
      <c r="AU150" s="244" t="s">
        <v>21</v>
      </c>
      <c r="AV150" s="13" t="s">
        <v>21</v>
      </c>
      <c r="AW150" s="13" t="s">
        <v>42</v>
      </c>
      <c r="AX150" s="13" t="s">
        <v>90</v>
      </c>
      <c r="AY150" s="244" t="s">
        <v>152</v>
      </c>
    </row>
    <row r="151" s="13" customFormat="1">
      <c r="A151" s="13"/>
      <c r="B151" s="234"/>
      <c r="C151" s="235"/>
      <c r="D151" s="229" t="s">
        <v>166</v>
      </c>
      <c r="E151" s="235"/>
      <c r="F151" s="237" t="s">
        <v>2665</v>
      </c>
      <c r="G151" s="235"/>
      <c r="H151" s="238">
        <v>82.891999999999996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166</v>
      </c>
      <c r="AU151" s="244" t="s">
        <v>21</v>
      </c>
      <c r="AV151" s="13" t="s">
        <v>21</v>
      </c>
      <c r="AW151" s="13" t="s">
        <v>4</v>
      </c>
      <c r="AX151" s="13" t="s">
        <v>90</v>
      </c>
      <c r="AY151" s="244" t="s">
        <v>152</v>
      </c>
    </row>
    <row r="152" s="2" customFormat="1" ht="24.15" customHeight="1">
      <c r="A152" s="42"/>
      <c r="B152" s="43"/>
      <c r="C152" s="216" t="s">
        <v>357</v>
      </c>
      <c r="D152" s="216" t="s">
        <v>155</v>
      </c>
      <c r="E152" s="217" t="s">
        <v>371</v>
      </c>
      <c r="F152" s="218" t="s">
        <v>372</v>
      </c>
      <c r="G152" s="219" t="s">
        <v>212</v>
      </c>
      <c r="H152" s="220">
        <v>41.445999999999998</v>
      </c>
      <c r="I152" s="221"/>
      <c r="J152" s="222">
        <f>ROUND(I152*H152,2)</f>
        <v>0</v>
      </c>
      <c r="K152" s="218" t="s">
        <v>251</v>
      </c>
      <c r="L152" s="48"/>
      <c r="M152" s="223" t="s">
        <v>44</v>
      </c>
      <c r="N152" s="224" t="s">
        <v>53</v>
      </c>
      <c r="O152" s="8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27" t="s">
        <v>171</v>
      </c>
      <c r="AT152" s="227" t="s">
        <v>155</v>
      </c>
      <c r="AU152" s="227" t="s">
        <v>21</v>
      </c>
      <c r="AY152" s="20" t="s">
        <v>152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90</v>
      </c>
      <c r="BK152" s="228">
        <f>ROUND(I152*H152,2)</f>
        <v>0</v>
      </c>
      <c r="BL152" s="20" t="s">
        <v>171</v>
      </c>
      <c r="BM152" s="227" t="s">
        <v>2666</v>
      </c>
    </row>
    <row r="153" s="2" customFormat="1">
      <c r="A153" s="42"/>
      <c r="B153" s="43"/>
      <c r="C153" s="44"/>
      <c r="D153" s="249" t="s">
        <v>253</v>
      </c>
      <c r="E153" s="44"/>
      <c r="F153" s="250" t="s">
        <v>374</v>
      </c>
      <c r="G153" s="44"/>
      <c r="H153" s="44"/>
      <c r="I153" s="231"/>
      <c r="J153" s="44"/>
      <c r="K153" s="44"/>
      <c r="L153" s="48"/>
      <c r="M153" s="232"/>
      <c r="N153" s="233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253</v>
      </c>
      <c r="AU153" s="20" t="s">
        <v>21</v>
      </c>
    </row>
    <row r="154" s="13" customFormat="1">
      <c r="A154" s="13"/>
      <c r="B154" s="234"/>
      <c r="C154" s="235"/>
      <c r="D154" s="229" t="s">
        <v>166</v>
      </c>
      <c r="E154" s="236" t="s">
        <v>1423</v>
      </c>
      <c r="F154" s="237" t="s">
        <v>2667</v>
      </c>
      <c r="G154" s="235"/>
      <c r="H154" s="238">
        <v>41.445999999999998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166</v>
      </c>
      <c r="AU154" s="244" t="s">
        <v>21</v>
      </c>
      <c r="AV154" s="13" t="s">
        <v>21</v>
      </c>
      <c r="AW154" s="13" t="s">
        <v>42</v>
      </c>
      <c r="AX154" s="13" t="s">
        <v>90</v>
      </c>
      <c r="AY154" s="244" t="s">
        <v>152</v>
      </c>
    </row>
    <row r="155" s="2" customFormat="1" ht="24.15" customHeight="1">
      <c r="A155" s="42"/>
      <c r="B155" s="43"/>
      <c r="C155" s="216" t="s">
        <v>362</v>
      </c>
      <c r="D155" s="216" t="s">
        <v>155</v>
      </c>
      <c r="E155" s="217" t="s">
        <v>375</v>
      </c>
      <c r="F155" s="218" t="s">
        <v>376</v>
      </c>
      <c r="G155" s="219" t="s">
        <v>212</v>
      </c>
      <c r="H155" s="220">
        <v>75.599000000000004</v>
      </c>
      <c r="I155" s="221"/>
      <c r="J155" s="222">
        <f>ROUND(I155*H155,2)</f>
        <v>0</v>
      </c>
      <c r="K155" s="218" t="s">
        <v>251</v>
      </c>
      <c r="L155" s="48"/>
      <c r="M155" s="223" t="s">
        <v>44</v>
      </c>
      <c r="N155" s="224" t="s">
        <v>53</v>
      </c>
      <c r="O155" s="8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7" t="s">
        <v>171</v>
      </c>
      <c r="AT155" s="227" t="s">
        <v>155</v>
      </c>
      <c r="AU155" s="227" t="s">
        <v>21</v>
      </c>
      <c r="AY155" s="20" t="s">
        <v>152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90</v>
      </c>
      <c r="BK155" s="228">
        <f>ROUND(I155*H155,2)</f>
        <v>0</v>
      </c>
      <c r="BL155" s="20" t="s">
        <v>171</v>
      </c>
      <c r="BM155" s="227" t="s">
        <v>2668</v>
      </c>
    </row>
    <row r="156" s="2" customFormat="1">
      <c r="A156" s="42"/>
      <c r="B156" s="43"/>
      <c r="C156" s="44"/>
      <c r="D156" s="249" t="s">
        <v>253</v>
      </c>
      <c r="E156" s="44"/>
      <c r="F156" s="250" t="s">
        <v>378</v>
      </c>
      <c r="G156" s="44"/>
      <c r="H156" s="44"/>
      <c r="I156" s="231"/>
      <c r="J156" s="44"/>
      <c r="K156" s="44"/>
      <c r="L156" s="48"/>
      <c r="M156" s="232"/>
      <c r="N156" s="233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253</v>
      </c>
      <c r="AU156" s="20" t="s">
        <v>21</v>
      </c>
    </row>
    <row r="157" s="13" customFormat="1">
      <c r="A157" s="13"/>
      <c r="B157" s="234"/>
      <c r="C157" s="235"/>
      <c r="D157" s="229" t="s">
        <v>166</v>
      </c>
      <c r="E157" s="236" t="s">
        <v>224</v>
      </c>
      <c r="F157" s="237" t="s">
        <v>379</v>
      </c>
      <c r="G157" s="235"/>
      <c r="H157" s="238">
        <v>75.599000000000004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166</v>
      </c>
      <c r="AU157" s="244" t="s">
        <v>21</v>
      </c>
      <c r="AV157" s="13" t="s">
        <v>21</v>
      </c>
      <c r="AW157" s="13" t="s">
        <v>42</v>
      </c>
      <c r="AX157" s="13" t="s">
        <v>90</v>
      </c>
      <c r="AY157" s="244" t="s">
        <v>152</v>
      </c>
    </row>
    <row r="158" s="2" customFormat="1" ht="37.8" customHeight="1">
      <c r="A158" s="42"/>
      <c r="B158" s="43"/>
      <c r="C158" s="216" t="s">
        <v>370</v>
      </c>
      <c r="D158" s="216" t="s">
        <v>155</v>
      </c>
      <c r="E158" s="217" t="s">
        <v>381</v>
      </c>
      <c r="F158" s="218" t="s">
        <v>382</v>
      </c>
      <c r="G158" s="219" t="s">
        <v>212</v>
      </c>
      <c r="H158" s="220">
        <v>31.117999999999999</v>
      </c>
      <c r="I158" s="221"/>
      <c r="J158" s="222">
        <f>ROUND(I158*H158,2)</f>
        <v>0</v>
      </c>
      <c r="K158" s="218" t="s">
        <v>251</v>
      </c>
      <c r="L158" s="48"/>
      <c r="M158" s="223" t="s">
        <v>44</v>
      </c>
      <c r="N158" s="224" t="s">
        <v>53</v>
      </c>
      <c r="O158" s="88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7" t="s">
        <v>171</v>
      </c>
      <c r="AT158" s="227" t="s">
        <v>155</v>
      </c>
      <c r="AU158" s="227" t="s">
        <v>21</v>
      </c>
      <c r="AY158" s="20" t="s">
        <v>152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90</v>
      </c>
      <c r="BK158" s="228">
        <f>ROUND(I158*H158,2)</f>
        <v>0</v>
      </c>
      <c r="BL158" s="20" t="s">
        <v>171</v>
      </c>
      <c r="BM158" s="227" t="s">
        <v>2669</v>
      </c>
    </row>
    <row r="159" s="2" customFormat="1">
      <c r="A159" s="42"/>
      <c r="B159" s="43"/>
      <c r="C159" s="44"/>
      <c r="D159" s="249" t="s">
        <v>253</v>
      </c>
      <c r="E159" s="44"/>
      <c r="F159" s="250" t="s">
        <v>384</v>
      </c>
      <c r="G159" s="44"/>
      <c r="H159" s="44"/>
      <c r="I159" s="231"/>
      <c r="J159" s="44"/>
      <c r="K159" s="44"/>
      <c r="L159" s="48"/>
      <c r="M159" s="232"/>
      <c r="N159" s="233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253</v>
      </c>
      <c r="AU159" s="20" t="s">
        <v>21</v>
      </c>
    </row>
    <row r="160" s="13" customFormat="1">
      <c r="A160" s="13"/>
      <c r="B160" s="234"/>
      <c r="C160" s="235"/>
      <c r="D160" s="229" t="s">
        <v>166</v>
      </c>
      <c r="E160" s="236" t="s">
        <v>44</v>
      </c>
      <c r="F160" s="237" t="s">
        <v>2670</v>
      </c>
      <c r="G160" s="235"/>
      <c r="H160" s="238">
        <v>29.768000000000001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166</v>
      </c>
      <c r="AU160" s="244" t="s">
        <v>21</v>
      </c>
      <c r="AV160" s="13" t="s">
        <v>21</v>
      </c>
      <c r="AW160" s="13" t="s">
        <v>42</v>
      </c>
      <c r="AX160" s="13" t="s">
        <v>82</v>
      </c>
      <c r="AY160" s="244" t="s">
        <v>152</v>
      </c>
    </row>
    <row r="161" s="13" customFormat="1">
      <c r="A161" s="13"/>
      <c r="B161" s="234"/>
      <c r="C161" s="235"/>
      <c r="D161" s="229" t="s">
        <v>166</v>
      </c>
      <c r="E161" s="236" t="s">
        <v>44</v>
      </c>
      <c r="F161" s="237" t="s">
        <v>2671</v>
      </c>
      <c r="G161" s="235"/>
      <c r="H161" s="238">
        <v>1.3500000000000001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166</v>
      </c>
      <c r="AU161" s="244" t="s">
        <v>21</v>
      </c>
      <c r="AV161" s="13" t="s">
        <v>21</v>
      </c>
      <c r="AW161" s="13" t="s">
        <v>42</v>
      </c>
      <c r="AX161" s="13" t="s">
        <v>82</v>
      </c>
      <c r="AY161" s="244" t="s">
        <v>152</v>
      </c>
    </row>
    <row r="162" s="14" customFormat="1">
      <c r="A162" s="14"/>
      <c r="B162" s="251"/>
      <c r="C162" s="252"/>
      <c r="D162" s="229" t="s">
        <v>166</v>
      </c>
      <c r="E162" s="253" t="s">
        <v>214</v>
      </c>
      <c r="F162" s="254" t="s">
        <v>261</v>
      </c>
      <c r="G162" s="252"/>
      <c r="H162" s="255">
        <v>31.117999999999999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166</v>
      </c>
      <c r="AU162" s="261" t="s">
        <v>21</v>
      </c>
      <c r="AV162" s="14" t="s">
        <v>171</v>
      </c>
      <c r="AW162" s="14" t="s">
        <v>42</v>
      </c>
      <c r="AX162" s="14" t="s">
        <v>90</v>
      </c>
      <c r="AY162" s="261" t="s">
        <v>152</v>
      </c>
    </row>
    <row r="163" s="2" customFormat="1" ht="16.5" customHeight="1">
      <c r="A163" s="42"/>
      <c r="B163" s="43"/>
      <c r="C163" s="262" t="s">
        <v>7</v>
      </c>
      <c r="D163" s="262" t="s">
        <v>391</v>
      </c>
      <c r="E163" s="263" t="s">
        <v>392</v>
      </c>
      <c r="F163" s="264" t="s">
        <v>393</v>
      </c>
      <c r="G163" s="265" t="s">
        <v>365</v>
      </c>
      <c r="H163" s="266">
        <v>62.235999999999997</v>
      </c>
      <c r="I163" s="267"/>
      <c r="J163" s="268">
        <f>ROUND(I163*H163,2)</f>
        <v>0</v>
      </c>
      <c r="K163" s="264" t="s">
        <v>251</v>
      </c>
      <c r="L163" s="269"/>
      <c r="M163" s="270" t="s">
        <v>44</v>
      </c>
      <c r="N163" s="271" t="s">
        <v>53</v>
      </c>
      <c r="O163" s="88"/>
      <c r="P163" s="225">
        <f>O163*H163</f>
        <v>0</v>
      </c>
      <c r="Q163" s="225">
        <v>1</v>
      </c>
      <c r="R163" s="225">
        <f>Q163*H163</f>
        <v>62.235999999999997</v>
      </c>
      <c r="S163" s="225">
        <v>0</v>
      </c>
      <c r="T163" s="226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27" t="s">
        <v>188</v>
      </c>
      <c r="AT163" s="227" t="s">
        <v>391</v>
      </c>
      <c r="AU163" s="227" t="s">
        <v>21</v>
      </c>
      <c r="AY163" s="20" t="s">
        <v>152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90</v>
      </c>
      <c r="BK163" s="228">
        <f>ROUND(I163*H163,2)</f>
        <v>0</v>
      </c>
      <c r="BL163" s="20" t="s">
        <v>171</v>
      </c>
      <c r="BM163" s="227" t="s">
        <v>2672</v>
      </c>
    </row>
    <row r="164" s="13" customFormat="1">
      <c r="A164" s="13"/>
      <c r="B164" s="234"/>
      <c r="C164" s="235"/>
      <c r="D164" s="229" t="s">
        <v>166</v>
      </c>
      <c r="E164" s="236" t="s">
        <v>44</v>
      </c>
      <c r="F164" s="237" t="s">
        <v>214</v>
      </c>
      <c r="G164" s="235"/>
      <c r="H164" s="238">
        <v>31.117999999999999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166</v>
      </c>
      <c r="AU164" s="244" t="s">
        <v>21</v>
      </c>
      <c r="AV164" s="13" t="s">
        <v>21</v>
      </c>
      <c r="AW164" s="13" t="s">
        <v>42</v>
      </c>
      <c r="AX164" s="13" t="s">
        <v>90</v>
      </c>
      <c r="AY164" s="244" t="s">
        <v>152</v>
      </c>
    </row>
    <row r="165" s="13" customFormat="1">
      <c r="A165" s="13"/>
      <c r="B165" s="234"/>
      <c r="C165" s="235"/>
      <c r="D165" s="229" t="s">
        <v>166</v>
      </c>
      <c r="E165" s="235"/>
      <c r="F165" s="237" t="s">
        <v>2673</v>
      </c>
      <c r="G165" s="235"/>
      <c r="H165" s="238">
        <v>62.235999999999997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166</v>
      </c>
      <c r="AU165" s="244" t="s">
        <v>21</v>
      </c>
      <c r="AV165" s="13" t="s">
        <v>21</v>
      </c>
      <c r="AW165" s="13" t="s">
        <v>4</v>
      </c>
      <c r="AX165" s="13" t="s">
        <v>90</v>
      </c>
      <c r="AY165" s="244" t="s">
        <v>152</v>
      </c>
    </row>
    <row r="166" s="2" customFormat="1" ht="24.15" customHeight="1">
      <c r="A166" s="42"/>
      <c r="B166" s="43"/>
      <c r="C166" s="216" t="s">
        <v>380</v>
      </c>
      <c r="D166" s="216" t="s">
        <v>155</v>
      </c>
      <c r="E166" s="217" t="s">
        <v>2674</v>
      </c>
      <c r="F166" s="218" t="s">
        <v>2675</v>
      </c>
      <c r="G166" s="219" t="s">
        <v>219</v>
      </c>
      <c r="H166" s="220">
        <v>78</v>
      </c>
      <c r="I166" s="221"/>
      <c r="J166" s="222">
        <f>ROUND(I166*H166,2)</f>
        <v>0</v>
      </c>
      <c r="K166" s="218" t="s">
        <v>251</v>
      </c>
      <c r="L166" s="48"/>
      <c r="M166" s="223" t="s">
        <v>44</v>
      </c>
      <c r="N166" s="224" t="s">
        <v>53</v>
      </c>
      <c r="O166" s="8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7" t="s">
        <v>171</v>
      </c>
      <c r="AT166" s="227" t="s">
        <v>155</v>
      </c>
      <c r="AU166" s="227" t="s">
        <v>21</v>
      </c>
      <c r="AY166" s="20" t="s">
        <v>152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90</v>
      </c>
      <c r="BK166" s="228">
        <f>ROUND(I166*H166,2)</f>
        <v>0</v>
      </c>
      <c r="BL166" s="20" t="s">
        <v>171</v>
      </c>
      <c r="BM166" s="227" t="s">
        <v>2676</v>
      </c>
    </row>
    <row r="167" s="2" customFormat="1">
      <c r="A167" s="42"/>
      <c r="B167" s="43"/>
      <c r="C167" s="44"/>
      <c r="D167" s="249" t="s">
        <v>253</v>
      </c>
      <c r="E167" s="44"/>
      <c r="F167" s="250" t="s">
        <v>2677</v>
      </c>
      <c r="G167" s="44"/>
      <c r="H167" s="44"/>
      <c r="I167" s="231"/>
      <c r="J167" s="44"/>
      <c r="K167" s="44"/>
      <c r="L167" s="48"/>
      <c r="M167" s="232"/>
      <c r="N167" s="233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253</v>
      </c>
      <c r="AU167" s="20" t="s">
        <v>21</v>
      </c>
    </row>
    <row r="168" s="13" customFormat="1">
      <c r="A168" s="13"/>
      <c r="B168" s="234"/>
      <c r="C168" s="235"/>
      <c r="D168" s="229" t="s">
        <v>166</v>
      </c>
      <c r="E168" s="236" t="s">
        <v>44</v>
      </c>
      <c r="F168" s="237" t="s">
        <v>2028</v>
      </c>
      <c r="G168" s="235"/>
      <c r="H168" s="238">
        <v>78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166</v>
      </c>
      <c r="AU168" s="244" t="s">
        <v>21</v>
      </c>
      <c r="AV168" s="13" t="s">
        <v>21</v>
      </c>
      <c r="AW168" s="13" t="s">
        <v>42</v>
      </c>
      <c r="AX168" s="13" t="s">
        <v>90</v>
      </c>
      <c r="AY168" s="244" t="s">
        <v>152</v>
      </c>
    </row>
    <row r="169" s="2" customFormat="1" ht="24.15" customHeight="1">
      <c r="A169" s="42"/>
      <c r="B169" s="43"/>
      <c r="C169" s="216" t="s">
        <v>390</v>
      </c>
      <c r="D169" s="216" t="s">
        <v>155</v>
      </c>
      <c r="E169" s="217" t="s">
        <v>1593</v>
      </c>
      <c r="F169" s="218" t="s">
        <v>1594</v>
      </c>
      <c r="G169" s="219" t="s">
        <v>219</v>
      </c>
      <c r="H169" s="220">
        <v>78</v>
      </c>
      <c r="I169" s="221"/>
      <c r="J169" s="222">
        <f>ROUND(I169*H169,2)</f>
        <v>0</v>
      </c>
      <c r="K169" s="218" t="s">
        <v>251</v>
      </c>
      <c r="L169" s="48"/>
      <c r="M169" s="223" t="s">
        <v>44</v>
      </c>
      <c r="N169" s="224" t="s">
        <v>53</v>
      </c>
      <c r="O169" s="88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7" t="s">
        <v>171</v>
      </c>
      <c r="AT169" s="227" t="s">
        <v>155</v>
      </c>
      <c r="AU169" s="227" t="s">
        <v>21</v>
      </c>
      <c r="AY169" s="20" t="s">
        <v>152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90</v>
      </c>
      <c r="BK169" s="228">
        <f>ROUND(I169*H169,2)</f>
        <v>0</v>
      </c>
      <c r="BL169" s="20" t="s">
        <v>171</v>
      </c>
      <c r="BM169" s="227" t="s">
        <v>2678</v>
      </c>
    </row>
    <row r="170" s="2" customFormat="1">
      <c r="A170" s="42"/>
      <c r="B170" s="43"/>
      <c r="C170" s="44"/>
      <c r="D170" s="249" t="s">
        <v>253</v>
      </c>
      <c r="E170" s="44"/>
      <c r="F170" s="250" t="s">
        <v>1596</v>
      </c>
      <c r="G170" s="44"/>
      <c r="H170" s="44"/>
      <c r="I170" s="231"/>
      <c r="J170" s="44"/>
      <c r="K170" s="44"/>
      <c r="L170" s="48"/>
      <c r="M170" s="232"/>
      <c r="N170" s="233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253</v>
      </c>
      <c r="AU170" s="20" t="s">
        <v>21</v>
      </c>
    </row>
    <row r="171" s="13" customFormat="1">
      <c r="A171" s="13"/>
      <c r="B171" s="234"/>
      <c r="C171" s="235"/>
      <c r="D171" s="229" t="s">
        <v>166</v>
      </c>
      <c r="E171" s="236" t="s">
        <v>44</v>
      </c>
      <c r="F171" s="237" t="s">
        <v>2028</v>
      </c>
      <c r="G171" s="235"/>
      <c r="H171" s="238">
        <v>78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166</v>
      </c>
      <c r="AU171" s="244" t="s">
        <v>21</v>
      </c>
      <c r="AV171" s="13" t="s">
        <v>21</v>
      </c>
      <c r="AW171" s="13" t="s">
        <v>42</v>
      </c>
      <c r="AX171" s="13" t="s">
        <v>90</v>
      </c>
      <c r="AY171" s="244" t="s">
        <v>152</v>
      </c>
    </row>
    <row r="172" s="2" customFormat="1" ht="16.5" customHeight="1">
      <c r="A172" s="42"/>
      <c r="B172" s="43"/>
      <c r="C172" s="262" t="s">
        <v>396</v>
      </c>
      <c r="D172" s="262" t="s">
        <v>391</v>
      </c>
      <c r="E172" s="263" t="s">
        <v>2679</v>
      </c>
      <c r="F172" s="264" t="s">
        <v>2680</v>
      </c>
      <c r="G172" s="265" t="s">
        <v>1599</v>
      </c>
      <c r="H172" s="266">
        <v>1.5600000000000001</v>
      </c>
      <c r="I172" s="267"/>
      <c r="J172" s="268">
        <f>ROUND(I172*H172,2)</f>
        <v>0</v>
      </c>
      <c r="K172" s="264" t="s">
        <v>251</v>
      </c>
      <c r="L172" s="269"/>
      <c r="M172" s="270" t="s">
        <v>44</v>
      </c>
      <c r="N172" s="271" t="s">
        <v>53</v>
      </c>
      <c r="O172" s="88"/>
      <c r="P172" s="225">
        <f>O172*H172</f>
        <v>0</v>
      </c>
      <c r="Q172" s="225">
        <v>0.001</v>
      </c>
      <c r="R172" s="225">
        <f>Q172*H172</f>
        <v>0.0015600000000000002</v>
      </c>
      <c r="S172" s="225">
        <v>0</v>
      </c>
      <c r="T172" s="226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7" t="s">
        <v>188</v>
      </c>
      <c r="AT172" s="227" t="s">
        <v>391</v>
      </c>
      <c r="AU172" s="227" t="s">
        <v>21</v>
      </c>
      <c r="AY172" s="20" t="s">
        <v>152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90</v>
      </c>
      <c r="BK172" s="228">
        <f>ROUND(I172*H172,2)</f>
        <v>0</v>
      </c>
      <c r="BL172" s="20" t="s">
        <v>171</v>
      </c>
      <c r="BM172" s="227" t="s">
        <v>2681</v>
      </c>
    </row>
    <row r="173" s="13" customFormat="1">
      <c r="A173" s="13"/>
      <c r="B173" s="234"/>
      <c r="C173" s="235"/>
      <c r="D173" s="229" t="s">
        <v>166</v>
      </c>
      <c r="E173" s="235"/>
      <c r="F173" s="237" t="s">
        <v>2682</v>
      </c>
      <c r="G173" s="235"/>
      <c r="H173" s="238">
        <v>1.5600000000000001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166</v>
      </c>
      <c r="AU173" s="244" t="s">
        <v>21</v>
      </c>
      <c r="AV173" s="13" t="s">
        <v>21</v>
      </c>
      <c r="AW173" s="13" t="s">
        <v>4</v>
      </c>
      <c r="AX173" s="13" t="s">
        <v>90</v>
      </c>
      <c r="AY173" s="244" t="s">
        <v>152</v>
      </c>
    </row>
    <row r="174" s="12" customFormat="1" ht="22.8" customHeight="1">
      <c r="A174" s="12"/>
      <c r="B174" s="200"/>
      <c r="C174" s="201"/>
      <c r="D174" s="202" t="s">
        <v>81</v>
      </c>
      <c r="E174" s="214" t="s">
        <v>167</v>
      </c>
      <c r="F174" s="214" t="s">
        <v>402</v>
      </c>
      <c r="G174" s="201"/>
      <c r="H174" s="201"/>
      <c r="I174" s="204"/>
      <c r="J174" s="215">
        <f>BK174</f>
        <v>0</v>
      </c>
      <c r="K174" s="201"/>
      <c r="L174" s="206"/>
      <c r="M174" s="207"/>
      <c r="N174" s="208"/>
      <c r="O174" s="208"/>
      <c r="P174" s="209">
        <f>SUM(P175:P180)</f>
        <v>0</v>
      </c>
      <c r="Q174" s="208"/>
      <c r="R174" s="209">
        <f>SUM(R175:R180)</f>
        <v>0</v>
      </c>
      <c r="S174" s="208"/>
      <c r="T174" s="210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90</v>
      </c>
      <c r="AT174" s="212" t="s">
        <v>81</v>
      </c>
      <c r="AU174" s="212" t="s">
        <v>90</v>
      </c>
      <c r="AY174" s="211" t="s">
        <v>152</v>
      </c>
      <c r="BK174" s="213">
        <f>SUM(BK175:BK180)</f>
        <v>0</v>
      </c>
    </row>
    <row r="175" s="2" customFormat="1" ht="16.5" customHeight="1">
      <c r="A175" s="42"/>
      <c r="B175" s="43"/>
      <c r="C175" s="216" t="s">
        <v>403</v>
      </c>
      <c r="D175" s="216" t="s">
        <v>155</v>
      </c>
      <c r="E175" s="217" t="s">
        <v>404</v>
      </c>
      <c r="F175" s="218" t="s">
        <v>405</v>
      </c>
      <c r="G175" s="219" t="s">
        <v>283</v>
      </c>
      <c r="H175" s="220">
        <v>76.5</v>
      </c>
      <c r="I175" s="221"/>
      <c r="J175" s="222">
        <f>ROUND(I175*H175,2)</f>
        <v>0</v>
      </c>
      <c r="K175" s="218" t="s">
        <v>251</v>
      </c>
      <c r="L175" s="48"/>
      <c r="M175" s="223" t="s">
        <v>44</v>
      </c>
      <c r="N175" s="224" t="s">
        <v>53</v>
      </c>
      <c r="O175" s="88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27" t="s">
        <v>171</v>
      </c>
      <c r="AT175" s="227" t="s">
        <v>155</v>
      </c>
      <c r="AU175" s="227" t="s">
        <v>21</v>
      </c>
      <c r="AY175" s="20" t="s">
        <v>152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90</v>
      </c>
      <c r="BK175" s="228">
        <f>ROUND(I175*H175,2)</f>
        <v>0</v>
      </c>
      <c r="BL175" s="20" t="s">
        <v>171</v>
      </c>
      <c r="BM175" s="227" t="s">
        <v>2683</v>
      </c>
    </row>
    <row r="176" s="2" customFormat="1">
      <c r="A176" s="42"/>
      <c r="B176" s="43"/>
      <c r="C176" s="44"/>
      <c r="D176" s="249" t="s">
        <v>253</v>
      </c>
      <c r="E176" s="44"/>
      <c r="F176" s="250" t="s">
        <v>407</v>
      </c>
      <c r="G176" s="44"/>
      <c r="H176" s="44"/>
      <c r="I176" s="231"/>
      <c r="J176" s="44"/>
      <c r="K176" s="44"/>
      <c r="L176" s="48"/>
      <c r="M176" s="232"/>
      <c r="N176" s="233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253</v>
      </c>
      <c r="AU176" s="20" t="s">
        <v>21</v>
      </c>
    </row>
    <row r="177" s="13" customFormat="1">
      <c r="A177" s="13"/>
      <c r="B177" s="234"/>
      <c r="C177" s="235"/>
      <c r="D177" s="229" t="s">
        <v>166</v>
      </c>
      <c r="E177" s="236" t="s">
        <v>44</v>
      </c>
      <c r="F177" s="237" t="s">
        <v>2684</v>
      </c>
      <c r="G177" s="235"/>
      <c r="H177" s="238">
        <v>76.5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166</v>
      </c>
      <c r="AU177" s="244" t="s">
        <v>21</v>
      </c>
      <c r="AV177" s="13" t="s">
        <v>21</v>
      </c>
      <c r="AW177" s="13" t="s">
        <v>42</v>
      </c>
      <c r="AX177" s="13" t="s">
        <v>90</v>
      </c>
      <c r="AY177" s="244" t="s">
        <v>152</v>
      </c>
    </row>
    <row r="178" s="2" customFormat="1" ht="16.5" customHeight="1">
      <c r="A178" s="42"/>
      <c r="B178" s="43"/>
      <c r="C178" s="216" t="s">
        <v>413</v>
      </c>
      <c r="D178" s="216" t="s">
        <v>155</v>
      </c>
      <c r="E178" s="217" t="s">
        <v>414</v>
      </c>
      <c r="F178" s="218" t="s">
        <v>415</v>
      </c>
      <c r="G178" s="219" t="s">
        <v>283</v>
      </c>
      <c r="H178" s="220">
        <v>76.5</v>
      </c>
      <c r="I178" s="221"/>
      <c r="J178" s="222">
        <f>ROUND(I178*H178,2)</f>
        <v>0</v>
      </c>
      <c r="K178" s="218" t="s">
        <v>251</v>
      </c>
      <c r="L178" s="48"/>
      <c r="M178" s="223" t="s">
        <v>44</v>
      </c>
      <c r="N178" s="224" t="s">
        <v>53</v>
      </c>
      <c r="O178" s="88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7" t="s">
        <v>171</v>
      </c>
      <c r="AT178" s="227" t="s">
        <v>155</v>
      </c>
      <c r="AU178" s="227" t="s">
        <v>21</v>
      </c>
      <c r="AY178" s="20" t="s">
        <v>152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90</v>
      </c>
      <c r="BK178" s="228">
        <f>ROUND(I178*H178,2)</f>
        <v>0</v>
      </c>
      <c r="BL178" s="20" t="s">
        <v>171</v>
      </c>
      <c r="BM178" s="227" t="s">
        <v>2685</v>
      </c>
    </row>
    <row r="179" s="2" customFormat="1">
      <c r="A179" s="42"/>
      <c r="B179" s="43"/>
      <c r="C179" s="44"/>
      <c r="D179" s="249" t="s">
        <v>253</v>
      </c>
      <c r="E179" s="44"/>
      <c r="F179" s="250" t="s">
        <v>417</v>
      </c>
      <c r="G179" s="44"/>
      <c r="H179" s="44"/>
      <c r="I179" s="231"/>
      <c r="J179" s="44"/>
      <c r="K179" s="44"/>
      <c r="L179" s="48"/>
      <c r="M179" s="232"/>
      <c r="N179" s="233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253</v>
      </c>
      <c r="AU179" s="20" t="s">
        <v>21</v>
      </c>
    </row>
    <row r="180" s="13" customFormat="1">
      <c r="A180" s="13"/>
      <c r="B180" s="234"/>
      <c r="C180" s="235"/>
      <c r="D180" s="229" t="s">
        <v>166</v>
      </c>
      <c r="E180" s="236" t="s">
        <v>44</v>
      </c>
      <c r="F180" s="237" t="s">
        <v>2684</v>
      </c>
      <c r="G180" s="235"/>
      <c r="H180" s="238">
        <v>76.5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166</v>
      </c>
      <c r="AU180" s="244" t="s">
        <v>21</v>
      </c>
      <c r="AV180" s="13" t="s">
        <v>21</v>
      </c>
      <c r="AW180" s="13" t="s">
        <v>42</v>
      </c>
      <c r="AX180" s="13" t="s">
        <v>90</v>
      </c>
      <c r="AY180" s="244" t="s">
        <v>152</v>
      </c>
    </row>
    <row r="181" s="12" customFormat="1" ht="22.8" customHeight="1">
      <c r="A181" s="12"/>
      <c r="B181" s="200"/>
      <c r="C181" s="201"/>
      <c r="D181" s="202" t="s">
        <v>81</v>
      </c>
      <c r="E181" s="214" t="s">
        <v>171</v>
      </c>
      <c r="F181" s="214" t="s">
        <v>418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SUM(P182:P185)</f>
        <v>0</v>
      </c>
      <c r="Q181" s="208"/>
      <c r="R181" s="209">
        <f>SUM(R182:R185)</f>
        <v>19.527872559999999</v>
      </c>
      <c r="S181" s="208"/>
      <c r="T181" s="210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90</v>
      </c>
      <c r="AT181" s="212" t="s">
        <v>81</v>
      </c>
      <c r="AU181" s="212" t="s">
        <v>90</v>
      </c>
      <c r="AY181" s="211" t="s">
        <v>152</v>
      </c>
      <c r="BK181" s="213">
        <f>SUM(BK182:BK185)</f>
        <v>0</v>
      </c>
    </row>
    <row r="182" s="2" customFormat="1" ht="21.75" customHeight="1">
      <c r="A182" s="42"/>
      <c r="B182" s="43"/>
      <c r="C182" s="216" t="s">
        <v>419</v>
      </c>
      <c r="D182" s="216" t="s">
        <v>155</v>
      </c>
      <c r="E182" s="217" t="s">
        <v>420</v>
      </c>
      <c r="F182" s="218" t="s">
        <v>421</v>
      </c>
      <c r="G182" s="219" t="s">
        <v>212</v>
      </c>
      <c r="H182" s="220">
        <v>10.327999999999999</v>
      </c>
      <c r="I182" s="221"/>
      <c r="J182" s="222">
        <f>ROUND(I182*H182,2)</f>
        <v>0</v>
      </c>
      <c r="K182" s="218" t="s">
        <v>251</v>
      </c>
      <c r="L182" s="48"/>
      <c r="M182" s="223" t="s">
        <v>44</v>
      </c>
      <c r="N182" s="224" t="s">
        <v>53</v>
      </c>
      <c r="O182" s="88"/>
      <c r="P182" s="225">
        <f>O182*H182</f>
        <v>0</v>
      </c>
      <c r="Q182" s="225">
        <v>1.8907700000000001</v>
      </c>
      <c r="R182" s="225">
        <f>Q182*H182</f>
        <v>19.527872559999999</v>
      </c>
      <c r="S182" s="225">
        <v>0</v>
      </c>
      <c r="T182" s="226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7" t="s">
        <v>171</v>
      </c>
      <c r="AT182" s="227" t="s">
        <v>155</v>
      </c>
      <c r="AU182" s="227" t="s">
        <v>21</v>
      </c>
      <c r="AY182" s="20" t="s">
        <v>152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90</v>
      </c>
      <c r="BK182" s="228">
        <f>ROUND(I182*H182,2)</f>
        <v>0</v>
      </c>
      <c r="BL182" s="20" t="s">
        <v>171</v>
      </c>
      <c r="BM182" s="227" t="s">
        <v>2686</v>
      </c>
    </row>
    <row r="183" s="2" customFormat="1">
      <c r="A183" s="42"/>
      <c r="B183" s="43"/>
      <c r="C183" s="44"/>
      <c r="D183" s="249" t="s">
        <v>253</v>
      </c>
      <c r="E183" s="44"/>
      <c r="F183" s="250" t="s">
        <v>423</v>
      </c>
      <c r="G183" s="44"/>
      <c r="H183" s="44"/>
      <c r="I183" s="231"/>
      <c r="J183" s="44"/>
      <c r="K183" s="44"/>
      <c r="L183" s="48"/>
      <c r="M183" s="232"/>
      <c r="N183" s="233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253</v>
      </c>
      <c r="AU183" s="20" t="s">
        <v>21</v>
      </c>
    </row>
    <row r="184" s="13" customFormat="1">
      <c r="A184" s="13"/>
      <c r="B184" s="234"/>
      <c r="C184" s="235"/>
      <c r="D184" s="229" t="s">
        <v>166</v>
      </c>
      <c r="E184" s="236" t="s">
        <v>44</v>
      </c>
      <c r="F184" s="237" t="s">
        <v>2687</v>
      </c>
      <c r="G184" s="235"/>
      <c r="H184" s="238">
        <v>10.327999999999999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166</v>
      </c>
      <c r="AU184" s="244" t="s">
        <v>21</v>
      </c>
      <c r="AV184" s="13" t="s">
        <v>21</v>
      </c>
      <c r="AW184" s="13" t="s">
        <v>42</v>
      </c>
      <c r="AX184" s="13" t="s">
        <v>82</v>
      </c>
      <c r="AY184" s="244" t="s">
        <v>152</v>
      </c>
    </row>
    <row r="185" s="14" customFormat="1">
      <c r="A185" s="14"/>
      <c r="B185" s="251"/>
      <c r="C185" s="252"/>
      <c r="D185" s="229" t="s">
        <v>166</v>
      </c>
      <c r="E185" s="253" t="s">
        <v>221</v>
      </c>
      <c r="F185" s="254" t="s">
        <v>261</v>
      </c>
      <c r="G185" s="252"/>
      <c r="H185" s="255">
        <v>10.327999999999999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166</v>
      </c>
      <c r="AU185" s="261" t="s">
        <v>21</v>
      </c>
      <c r="AV185" s="14" t="s">
        <v>171</v>
      </c>
      <c r="AW185" s="14" t="s">
        <v>42</v>
      </c>
      <c r="AX185" s="14" t="s">
        <v>90</v>
      </c>
      <c r="AY185" s="261" t="s">
        <v>152</v>
      </c>
    </row>
    <row r="186" s="12" customFormat="1" ht="22.8" customHeight="1">
      <c r="A186" s="12"/>
      <c r="B186" s="200"/>
      <c r="C186" s="201"/>
      <c r="D186" s="202" t="s">
        <v>81</v>
      </c>
      <c r="E186" s="214" t="s">
        <v>151</v>
      </c>
      <c r="F186" s="214" t="s">
        <v>477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SUM(P187:P207)</f>
        <v>0</v>
      </c>
      <c r="Q186" s="208"/>
      <c r="R186" s="209">
        <f>SUM(R187:R207)</f>
        <v>0</v>
      </c>
      <c r="S186" s="208"/>
      <c r="T186" s="210">
        <f>SUM(T187:T207)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90</v>
      </c>
      <c r="AT186" s="212" t="s">
        <v>81</v>
      </c>
      <c r="AU186" s="212" t="s">
        <v>90</v>
      </c>
      <c r="AY186" s="211" t="s">
        <v>152</v>
      </c>
      <c r="BK186" s="213">
        <f>SUM(BK187:BK207)</f>
        <v>0</v>
      </c>
    </row>
    <row r="187" s="2" customFormat="1" ht="21.75" customHeight="1">
      <c r="A187" s="42"/>
      <c r="B187" s="43"/>
      <c r="C187" s="216" t="s">
        <v>429</v>
      </c>
      <c r="D187" s="216" t="s">
        <v>155</v>
      </c>
      <c r="E187" s="217" t="s">
        <v>2688</v>
      </c>
      <c r="F187" s="218" t="s">
        <v>2689</v>
      </c>
      <c r="G187" s="219" t="s">
        <v>219</v>
      </c>
      <c r="H187" s="220">
        <v>21.600000000000001</v>
      </c>
      <c r="I187" s="221"/>
      <c r="J187" s="222">
        <f>ROUND(I187*H187,2)</f>
        <v>0</v>
      </c>
      <c r="K187" s="218" t="s">
        <v>251</v>
      </c>
      <c r="L187" s="48"/>
      <c r="M187" s="223" t="s">
        <v>44</v>
      </c>
      <c r="N187" s="224" t="s">
        <v>53</v>
      </c>
      <c r="O187" s="88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27" t="s">
        <v>171</v>
      </c>
      <c r="AT187" s="227" t="s">
        <v>155</v>
      </c>
      <c r="AU187" s="227" t="s">
        <v>21</v>
      </c>
      <c r="AY187" s="20" t="s">
        <v>152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90</v>
      </c>
      <c r="BK187" s="228">
        <f>ROUND(I187*H187,2)</f>
        <v>0</v>
      </c>
      <c r="BL187" s="20" t="s">
        <v>171</v>
      </c>
      <c r="BM187" s="227" t="s">
        <v>2690</v>
      </c>
    </row>
    <row r="188" s="2" customFormat="1">
      <c r="A188" s="42"/>
      <c r="B188" s="43"/>
      <c r="C188" s="44"/>
      <c r="D188" s="249" t="s">
        <v>253</v>
      </c>
      <c r="E188" s="44"/>
      <c r="F188" s="250" t="s">
        <v>2691</v>
      </c>
      <c r="G188" s="44"/>
      <c r="H188" s="44"/>
      <c r="I188" s="231"/>
      <c r="J188" s="44"/>
      <c r="K188" s="44"/>
      <c r="L188" s="48"/>
      <c r="M188" s="232"/>
      <c r="N188" s="233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253</v>
      </c>
      <c r="AU188" s="20" t="s">
        <v>21</v>
      </c>
    </row>
    <row r="189" s="13" customFormat="1">
      <c r="A189" s="13"/>
      <c r="B189" s="234"/>
      <c r="C189" s="235"/>
      <c r="D189" s="229" t="s">
        <v>166</v>
      </c>
      <c r="E189" s="236" t="s">
        <v>44</v>
      </c>
      <c r="F189" s="237" t="s">
        <v>2692</v>
      </c>
      <c r="G189" s="235"/>
      <c r="H189" s="238">
        <v>21.600000000000001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166</v>
      </c>
      <c r="AU189" s="244" t="s">
        <v>21</v>
      </c>
      <c r="AV189" s="13" t="s">
        <v>21</v>
      </c>
      <c r="AW189" s="13" t="s">
        <v>42</v>
      </c>
      <c r="AX189" s="13" t="s">
        <v>90</v>
      </c>
      <c r="AY189" s="244" t="s">
        <v>152</v>
      </c>
    </row>
    <row r="190" s="2" customFormat="1" ht="21.75" customHeight="1">
      <c r="A190" s="42"/>
      <c r="B190" s="43"/>
      <c r="C190" s="216" t="s">
        <v>435</v>
      </c>
      <c r="D190" s="216" t="s">
        <v>155</v>
      </c>
      <c r="E190" s="217" t="s">
        <v>2478</v>
      </c>
      <c r="F190" s="218" t="s">
        <v>2479</v>
      </c>
      <c r="G190" s="219" t="s">
        <v>219</v>
      </c>
      <c r="H190" s="220">
        <v>1.3500000000000001</v>
      </c>
      <c r="I190" s="221"/>
      <c r="J190" s="222">
        <f>ROUND(I190*H190,2)</f>
        <v>0</v>
      </c>
      <c r="K190" s="218" t="s">
        <v>251</v>
      </c>
      <c r="L190" s="48"/>
      <c r="M190" s="223" t="s">
        <v>44</v>
      </c>
      <c r="N190" s="224" t="s">
        <v>53</v>
      </c>
      <c r="O190" s="88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27" t="s">
        <v>171</v>
      </c>
      <c r="AT190" s="227" t="s">
        <v>155</v>
      </c>
      <c r="AU190" s="227" t="s">
        <v>21</v>
      </c>
      <c r="AY190" s="20" t="s">
        <v>152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90</v>
      </c>
      <c r="BK190" s="228">
        <f>ROUND(I190*H190,2)</f>
        <v>0</v>
      </c>
      <c r="BL190" s="20" t="s">
        <v>171</v>
      </c>
      <c r="BM190" s="227" t="s">
        <v>2693</v>
      </c>
    </row>
    <row r="191" s="2" customFormat="1">
      <c r="A191" s="42"/>
      <c r="B191" s="43"/>
      <c r="C191" s="44"/>
      <c r="D191" s="249" t="s">
        <v>253</v>
      </c>
      <c r="E191" s="44"/>
      <c r="F191" s="250" t="s">
        <v>2481</v>
      </c>
      <c r="G191" s="44"/>
      <c r="H191" s="44"/>
      <c r="I191" s="231"/>
      <c r="J191" s="44"/>
      <c r="K191" s="44"/>
      <c r="L191" s="48"/>
      <c r="M191" s="232"/>
      <c r="N191" s="233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253</v>
      </c>
      <c r="AU191" s="20" t="s">
        <v>21</v>
      </c>
    </row>
    <row r="192" s="13" customFormat="1">
      <c r="A192" s="13"/>
      <c r="B192" s="234"/>
      <c r="C192" s="235"/>
      <c r="D192" s="229" t="s">
        <v>166</v>
      </c>
      <c r="E192" s="236" t="s">
        <v>44</v>
      </c>
      <c r="F192" s="237" t="s">
        <v>2622</v>
      </c>
      <c r="G192" s="235"/>
      <c r="H192" s="238">
        <v>1.3500000000000001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166</v>
      </c>
      <c r="AU192" s="244" t="s">
        <v>21</v>
      </c>
      <c r="AV192" s="13" t="s">
        <v>21</v>
      </c>
      <c r="AW192" s="13" t="s">
        <v>42</v>
      </c>
      <c r="AX192" s="13" t="s">
        <v>90</v>
      </c>
      <c r="AY192" s="244" t="s">
        <v>152</v>
      </c>
    </row>
    <row r="193" s="2" customFormat="1" ht="21.75" customHeight="1">
      <c r="A193" s="42"/>
      <c r="B193" s="43"/>
      <c r="C193" s="216" t="s">
        <v>439</v>
      </c>
      <c r="D193" s="216" t="s">
        <v>155</v>
      </c>
      <c r="E193" s="217" t="s">
        <v>2694</v>
      </c>
      <c r="F193" s="218" t="s">
        <v>2695</v>
      </c>
      <c r="G193" s="219" t="s">
        <v>219</v>
      </c>
      <c r="H193" s="220">
        <v>17.550000000000001</v>
      </c>
      <c r="I193" s="221"/>
      <c r="J193" s="222">
        <f>ROUND(I193*H193,2)</f>
        <v>0</v>
      </c>
      <c r="K193" s="218" t="s">
        <v>251</v>
      </c>
      <c r="L193" s="48"/>
      <c r="M193" s="223" t="s">
        <v>44</v>
      </c>
      <c r="N193" s="224" t="s">
        <v>53</v>
      </c>
      <c r="O193" s="88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7" t="s">
        <v>171</v>
      </c>
      <c r="AT193" s="227" t="s">
        <v>155</v>
      </c>
      <c r="AU193" s="227" t="s">
        <v>21</v>
      </c>
      <c r="AY193" s="20" t="s">
        <v>152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90</v>
      </c>
      <c r="BK193" s="228">
        <f>ROUND(I193*H193,2)</f>
        <v>0</v>
      </c>
      <c r="BL193" s="20" t="s">
        <v>171</v>
      </c>
      <c r="BM193" s="227" t="s">
        <v>2696</v>
      </c>
    </row>
    <row r="194" s="2" customFormat="1">
      <c r="A194" s="42"/>
      <c r="B194" s="43"/>
      <c r="C194" s="44"/>
      <c r="D194" s="249" t="s">
        <v>253</v>
      </c>
      <c r="E194" s="44"/>
      <c r="F194" s="250" t="s">
        <v>2697</v>
      </c>
      <c r="G194" s="44"/>
      <c r="H194" s="44"/>
      <c r="I194" s="231"/>
      <c r="J194" s="44"/>
      <c r="K194" s="44"/>
      <c r="L194" s="48"/>
      <c r="M194" s="232"/>
      <c r="N194" s="233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253</v>
      </c>
      <c r="AU194" s="20" t="s">
        <v>21</v>
      </c>
    </row>
    <row r="195" s="13" customFormat="1">
      <c r="A195" s="13"/>
      <c r="B195" s="234"/>
      <c r="C195" s="235"/>
      <c r="D195" s="229" t="s">
        <v>166</v>
      </c>
      <c r="E195" s="236" t="s">
        <v>44</v>
      </c>
      <c r="F195" s="237" t="s">
        <v>2618</v>
      </c>
      <c r="G195" s="235"/>
      <c r="H195" s="238">
        <v>17.550000000000001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166</v>
      </c>
      <c r="AU195" s="244" t="s">
        <v>21</v>
      </c>
      <c r="AV195" s="13" t="s">
        <v>21</v>
      </c>
      <c r="AW195" s="13" t="s">
        <v>42</v>
      </c>
      <c r="AX195" s="13" t="s">
        <v>90</v>
      </c>
      <c r="AY195" s="244" t="s">
        <v>152</v>
      </c>
    </row>
    <row r="196" s="2" customFormat="1" ht="24.15" customHeight="1">
      <c r="A196" s="42"/>
      <c r="B196" s="43"/>
      <c r="C196" s="216" t="s">
        <v>443</v>
      </c>
      <c r="D196" s="216" t="s">
        <v>155</v>
      </c>
      <c r="E196" s="217" t="s">
        <v>495</v>
      </c>
      <c r="F196" s="218" t="s">
        <v>496</v>
      </c>
      <c r="G196" s="219" t="s">
        <v>219</v>
      </c>
      <c r="H196" s="220">
        <v>10.800000000000001</v>
      </c>
      <c r="I196" s="221"/>
      <c r="J196" s="222">
        <f>ROUND(I196*H196,2)</f>
        <v>0</v>
      </c>
      <c r="K196" s="218" t="s">
        <v>251</v>
      </c>
      <c r="L196" s="48"/>
      <c r="M196" s="223" t="s">
        <v>44</v>
      </c>
      <c r="N196" s="224" t="s">
        <v>53</v>
      </c>
      <c r="O196" s="88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R196" s="227" t="s">
        <v>171</v>
      </c>
      <c r="AT196" s="227" t="s">
        <v>155</v>
      </c>
      <c r="AU196" s="227" t="s">
        <v>21</v>
      </c>
      <c r="AY196" s="20" t="s">
        <v>152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90</v>
      </c>
      <c r="BK196" s="228">
        <f>ROUND(I196*H196,2)</f>
        <v>0</v>
      </c>
      <c r="BL196" s="20" t="s">
        <v>171</v>
      </c>
      <c r="BM196" s="227" t="s">
        <v>2698</v>
      </c>
    </row>
    <row r="197" s="2" customFormat="1">
      <c r="A197" s="42"/>
      <c r="B197" s="43"/>
      <c r="C197" s="44"/>
      <c r="D197" s="249" t="s">
        <v>253</v>
      </c>
      <c r="E197" s="44"/>
      <c r="F197" s="250" t="s">
        <v>498</v>
      </c>
      <c r="G197" s="44"/>
      <c r="H197" s="44"/>
      <c r="I197" s="231"/>
      <c r="J197" s="44"/>
      <c r="K197" s="44"/>
      <c r="L197" s="48"/>
      <c r="M197" s="232"/>
      <c r="N197" s="233"/>
      <c r="O197" s="88"/>
      <c r="P197" s="88"/>
      <c r="Q197" s="88"/>
      <c r="R197" s="88"/>
      <c r="S197" s="88"/>
      <c r="T197" s="89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T197" s="20" t="s">
        <v>253</v>
      </c>
      <c r="AU197" s="20" t="s">
        <v>21</v>
      </c>
    </row>
    <row r="198" s="13" customFormat="1">
      <c r="A198" s="13"/>
      <c r="B198" s="234"/>
      <c r="C198" s="235"/>
      <c r="D198" s="229" t="s">
        <v>166</v>
      </c>
      <c r="E198" s="236" t="s">
        <v>44</v>
      </c>
      <c r="F198" s="237" t="s">
        <v>2615</v>
      </c>
      <c r="G198" s="235"/>
      <c r="H198" s="238">
        <v>10.800000000000001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166</v>
      </c>
      <c r="AU198" s="244" t="s">
        <v>21</v>
      </c>
      <c r="AV198" s="13" t="s">
        <v>21</v>
      </c>
      <c r="AW198" s="13" t="s">
        <v>42</v>
      </c>
      <c r="AX198" s="13" t="s">
        <v>90</v>
      </c>
      <c r="AY198" s="244" t="s">
        <v>152</v>
      </c>
    </row>
    <row r="199" s="2" customFormat="1" ht="16.5" customHeight="1">
      <c r="A199" s="42"/>
      <c r="B199" s="43"/>
      <c r="C199" s="216" t="s">
        <v>447</v>
      </c>
      <c r="D199" s="216" t="s">
        <v>155</v>
      </c>
      <c r="E199" s="217" t="s">
        <v>2490</v>
      </c>
      <c r="F199" s="218" t="s">
        <v>2491</v>
      </c>
      <c r="G199" s="219" t="s">
        <v>219</v>
      </c>
      <c r="H199" s="220">
        <v>10.800000000000001</v>
      </c>
      <c r="I199" s="221"/>
      <c r="J199" s="222">
        <f>ROUND(I199*H199,2)</f>
        <v>0</v>
      </c>
      <c r="K199" s="218" t="s">
        <v>251</v>
      </c>
      <c r="L199" s="48"/>
      <c r="M199" s="223" t="s">
        <v>44</v>
      </c>
      <c r="N199" s="224" t="s">
        <v>53</v>
      </c>
      <c r="O199" s="88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27" t="s">
        <v>171</v>
      </c>
      <c r="AT199" s="227" t="s">
        <v>155</v>
      </c>
      <c r="AU199" s="227" t="s">
        <v>21</v>
      </c>
      <c r="AY199" s="20" t="s">
        <v>152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90</v>
      </c>
      <c r="BK199" s="228">
        <f>ROUND(I199*H199,2)</f>
        <v>0</v>
      </c>
      <c r="BL199" s="20" t="s">
        <v>171</v>
      </c>
      <c r="BM199" s="227" t="s">
        <v>2699</v>
      </c>
    </row>
    <row r="200" s="2" customFormat="1">
      <c r="A200" s="42"/>
      <c r="B200" s="43"/>
      <c r="C200" s="44"/>
      <c r="D200" s="249" t="s">
        <v>253</v>
      </c>
      <c r="E200" s="44"/>
      <c r="F200" s="250" t="s">
        <v>2493</v>
      </c>
      <c r="G200" s="44"/>
      <c r="H200" s="44"/>
      <c r="I200" s="231"/>
      <c r="J200" s="44"/>
      <c r="K200" s="44"/>
      <c r="L200" s="48"/>
      <c r="M200" s="232"/>
      <c r="N200" s="233"/>
      <c r="O200" s="88"/>
      <c r="P200" s="88"/>
      <c r="Q200" s="88"/>
      <c r="R200" s="88"/>
      <c r="S200" s="88"/>
      <c r="T200" s="89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T200" s="20" t="s">
        <v>253</v>
      </c>
      <c r="AU200" s="20" t="s">
        <v>21</v>
      </c>
    </row>
    <row r="201" s="13" customFormat="1">
      <c r="A201" s="13"/>
      <c r="B201" s="234"/>
      <c r="C201" s="235"/>
      <c r="D201" s="229" t="s">
        <v>166</v>
      </c>
      <c r="E201" s="236" t="s">
        <v>44</v>
      </c>
      <c r="F201" s="237" t="s">
        <v>2615</v>
      </c>
      <c r="G201" s="235"/>
      <c r="H201" s="238">
        <v>10.800000000000001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166</v>
      </c>
      <c r="AU201" s="244" t="s">
        <v>21</v>
      </c>
      <c r="AV201" s="13" t="s">
        <v>21</v>
      </c>
      <c r="AW201" s="13" t="s">
        <v>42</v>
      </c>
      <c r="AX201" s="13" t="s">
        <v>90</v>
      </c>
      <c r="AY201" s="244" t="s">
        <v>152</v>
      </c>
    </row>
    <row r="202" s="2" customFormat="1" ht="24.15" customHeight="1">
      <c r="A202" s="42"/>
      <c r="B202" s="43"/>
      <c r="C202" s="216" t="s">
        <v>451</v>
      </c>
      <c r="D202" s="216" t="s">
        <v>155</v>
      </c>
      <c r="E202" s="217" t="s">
        <v>504</v>
      </c>
      <c r="F202" s="218" t="s">
        <v>505</v>
      </c>
      <c r="G202" s="219" t="s">
        <v>219</v>
      </c>
      <c r="H202" s="220">
        <v>10.800000000000001</v>
      </c>
      <c r="I202" s="221"/>
      <c r="J202" s="222">
        <f>ROUND(I202*H202,2)</f>
        <v>0</v>
      </c>
      <c r="K202" s="218" t="s">
        <v>251</v>
      </c>
      <c r="L202" s="48"/>
      <c r="M202" s="223" t="s">
        <v>44</v>
      </c>
      <c r="N202" s="224" t="s">
        <v>53</v>
      </c>
      <c r="O202" s="88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7" t="s">
        <v>171</v>
      </c>
      <c r="AT202" s="227" t="s">
        <v>155</v>
      </c>
      <c r="AU202" s="227" t="s">
        <v>21</v>
      </c>
      <c r="AY202" s="20" t="s">
        <v>152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90</v>
      </c>
      <c r="BK202" s="228">
        <f>ROUND(I202*H202,2)</f>
        <v>0</v>
      </c>
      <c r="BL202" s="20" t="s">
        <v>171</v>
      </c>
      <c r="BM202" s="227" t="s">
        <v>2700</v>
      </c>
    </row>
    <row r="203" s="2" customFormat="1">
      <c r="A203" s="42"/>
      <c r="B203" s="43"/>
      <c r="C203" s="44"/>
      <c r="D203" s="249" t="s">
        <v>253</v>
      </c>
      <c r="E203" s="44"/>
      <c r="F203" s="250" t="s">
        <v>507</v>
      </c>
      <c r="G203" s="44"/>
      <c r="H203" s="44"/>
      <c r="I203" s="231"/>
      <c r="J203" s="44"/>
      <c r="K203" s="44"/>
      <c r="L203" s="48"/>
      <c r="M203" s="232"/>
      <c r="N203" s="233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253</v>
      </c>
      <c r="AU203" s="20" t="s">
        <v>21</v>
      </c>
    </row>
    <row r="204" s="13" customFormat="1">
      <c r="A204" s="13"/>
      <c r="B204" s="234"/>
      <c r="C204" s="235"/>
      <c r="D204" s="229" t="s">
        <v>166</v>
      </c>
      <c r="E204" s="236" t="s">
        <v>44</v>
      </c>
      <c r="F204" s="237" t="s">
        <v>2615</v>
      </c>
      <c r="G204" s="235"/>
      <c r="H204" s="238">
        <v>10.800000000000001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166</v>
      </c>
      <c r="AU204" s="244" t="s">
        <v>21</v>
      </c>
      <c r="AV204" s="13" t="s">
        <v>21</v>
      </c>
      <c r="AW204" s="13" t="s">
        <v>42</v>
      </c>
      <c r="AX204" s="13" t="s">
        <v>90</v>
      </c>
      <c r="AY204" s="244" t="s">
        <v>152</v>
      </c>
    </row>
    <row r="205" s="2" customFormat="1" ht="16.5" customHeight="1">
      <c r="A205" s="42"/>
      <c r="B205" s="43"/>
      <c r="C205" s="216" t="s">
        <v>456</v>
      </c>
      <c r="D205" s="216" t="s">
        <v>155</v>
      </c>
      <c r="E205" s="217" t="s">
        <v>2701</v>
      </c>
      <c r="F205" s="218" t="s">
        <v>2702</v>
      </c>
      <c r="G205" s="219" t="s">
        <v>219</v>
      </c>
      <c r="H205" s="220">
        <v>1.3500000000000001</v>
      </c>
      <c r="I205" s="221"/>
      <c r="J205" s="222">
        <f>ROUND(I205*H205,2)</f>
        <v>0</v>
      </c>
      <c r="K205" s="218" t="s">
        <v>251</v>
      </c>
      <c r="L205" s="48"/>
      <c r="M205" s="223" t="s">
        <v>44</v>
      </c>
      <c r="N205" s="224" t="s">
        <v>53</v>
      </c>
      <c r="O205" s="88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27" t="s">
        <v>171</v>
      </c>
      <c r="AT205" s="227" t="s">
        <v>155</v>
      </c>
      <c r="AU205" s="227" t="s">
        <v>21</v>
      </c>
      <c r="AY205" s="20" t="s">
        <v>152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90</v>
      </c>
      <c r="BK205" s="228">
        <f>ROUND(I205*H205,2)</f>
        <v>0</v>
      </c>
      <c r="BL205" s="20" t="s">
        <v>171</v>
      </c>
      <c r="BM205" s="227" t="s">
        <v>2703</v>
      </c>
    </row>
    <row r="206" s="2" customFormat="1">
      <c r="A206" s="42"/>
      <c r="B206" s="43"/>
      <c r="C206" s="44"/>
      <c r="D206" s="249" t="s">
        <v>253</v>
      </c>
      <c r="E206" s="44"/>
      <c r="F206" s="250" t="s">
        <v>2704</v>
      </c>
      <c r="G206" s="44"/>
      <c r="H206" s="44"/>
      <c r="I206" s="231"/>
      <c r="J206" s="44"/>
      <c r="K206" s="44"/>
      <c r="L206" s="48"/>
      <c r="M206" s="232"/>
      <c r="N206" s="233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253</v>
      </c>
      <c r="AU206" s="20" t="s">
        <v>21</v>
      </c>
    </row>
    <row r="207" s="13" customFormat="1">
      <c r="A207" s="13"/>
      <c r="B207" s="234"/>
      <c r="C207" s="235"/>
      <c r="D207" s="229" t="s">
        <v>166</v>
      </c>
      <c r="E207" s="236" t="s">
        <v>44</v>
      </c>
      <c r="F207" s="237" t="s">
        <v>2622</v>
      </c>
      <c r="G207" s="235"/>
      <c r="H207" s="238">
        <v>1.3500000000000001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166</v>
      </c>
      <c r="AU207" s="244" t="s">
        <v>21</v>
      </c>
      <c r="AV207" s="13" t="s">
        <v>21</v>
      </c>
      <c r="AW207" s="13" t="s">
        <v>42</v>
      </c>
      <c r="AX207" s="13" t="s">
        <v>90</v>
      </c>
      <c r="AY207" s="244" t="s">
        <v>152</v>
      </c>
    </row>
    <row r="208" s="12" customFormat="1" ht="22.8" customHeight="1">
      <c r="A208" s="12"/>
      <c r="B208" s="200"/>
      <c r="C208" s="201"/>
      <c r="D208" s="202" t="s">
        <v>81</v>
      </c>
      <c r="E208" s="214" t="s">
        <v>188</v>
      </c>
      <c r="F208" s="214" t="s">
        <v>508</v>
      </c>
      <c r="G208" s="201"/>
      <c r="H208" s="201"/>
      <c r="I208" s="204"/>
      <c r="J208" s="215">
        <f>BK208</f>
        <v>0</v>
      </c>
      <c r="K208" s="201"/>
      <c r="L208" s="206"/>
      <c r="M208" s="207"/>
      <c r="N208" s="208"/>
      <c r="O208" s="208"/>
      <c r="P208" s="209">
        <f>SUM(P209:P251)</f>
        <v>0</v>
      </c>
      <c r="Q208" s="208"/>
      <c r="R208" s="209">
        <f>SUM(R209:R251)</f>
        <v>3.3829537500000004</v>
      </c>
      <c r="S208" s="208"/>
      <c r="T208" s="210">
        <f>SUM(T209:T251)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90</v>
      </c>
      <c r="AT208" s="212" t="s">
        <v>81</v>
      </c>
      <c r="AU208" s="212" t="s">
        <v>90</v>
      </c>
      <c r="AY208" s="211" t="s">
        <v>152</v>
      </c>
      <c r="BK208" s="213">
        <f>SUM(BK209:BK251)</f>
        <v>0</v>
      </c>
    </row>
    <row r="209" s="2" customFormat="1" ht="16.5" customHeight="1">
      <c r="A209" s="42"/>
      <c r="B209" s="43"/>
      <c r="C209" s="216" t="s">
        <v>460</v>
      </c>
      <c r="D209" s="216" t="s">
        <v>155</v>
      </c>
      <c r="E209" s="217" t="s">
        <v>2705</v>
      </c>
      <c r="F209" s="218" t="s">
        <v>2706</v>
      </c>
      <c r="G209" s="219" t="s">
        <v>283</v>
      </c>
      <c r="H209" s="220">
        <v>73.5</v>
      </c>
      <c r="I209" s="221"/>
      <c r="J209" s="222">
        <f>ROUND(I209*H209,2)</f>
        <v>0</v>
      </c>
      <c r="K209" s="218" t="s">
        <v>251</v>
      </c>
      <c r="L209" s="48"/>
      <c r="M209" s="223" t="s">
        <v>44</v>
      </c>
      <c r="N209" s="224" t="s">
        <v>53</v>
      </c>
      <c r="O209" s="88"/>
      <c r="P209" s="225">
        <f>O209*H209</f>
        <v>0</v>
      </c>
      <c r="Q209" s="225">
        <v>1.0000000000000001E-05</v>
      </c>
      <c r="R209" s="225">
        <f>Q209*H209</f>
        <v>0.00073500000000000008</v>
      </c>
      <c r="S209" s="225">
        <v>0</v>
      </c>
      <c r="T209" s="226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27" t="s">
        <v>171</v>
      </c>
      <c r="AT209" s="227" t="s">
        <v>155</v>
      </c>
      <c r="AU209" s="227" t="s">
        <v>21</v>
      </c>
      <c r="AY209" s="20" t="s">
        <v>152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90</v>
      </c>
      <c r="BK209" s="228">
        <f>ROUND(I209*H209,2)</f>
        <v>0</v>
      </c>
      <c r="BL209" s="20" t="s">
        <v>171</v>
      </c>
      <c r="BM209" s="227" t="s">
        <v>2707</v>
      </c>
    </row>
    <row r="210" s="2" customFormat="1">
      <c r="A210" s="42"/>
      <c r="B210" s="43"/>
      <c r="C210" s="44"/>
      <c r="D210" s="249" t="s">
        <v>253</v>
      </c>
      <c r="E210" s="44"/>
      <c r="F210" s="250" t="s">
        <v>2708</v>
      </c>
      <c r="G210" s="44"/>
      <c r="H210" s="44"/>
      <c r="I210" s="231"/>
      <c r="J210" s="44"/>
      <c r="K210" s="44"/>
      <c r="L210" s="48"/>
      <c r="M210" s="232"/>
      <c r="N210" s="233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253</v>
      </c>
      <c r="AU210" s="20" t="s">
        <v>21</v>
      </c>
    </row>
    <row r="211" s="13" customFormat="1">
      <c r="A211" s="13"/>
      <c r="B211" s="234"/>
      <c r="C211" s="235"/>
      <c r="D211" s="229" t="s">
        <v>166</v>
      </c>
      <c r="E211" s="236" t="s">
        <v>44</v>
      </c>
      <c r="F211" s="237" t="s">
        <v>2709</v>
      </c>
      <c r="G211" s="235"/>
      <c r="H211" s="238">
        <v>46.5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166</v>
      </c>
      <c r="AU211" s="244" t="s">
        <v>21</v>
      </c>
      <c r="AV211" s="13" t="s">
        <v>21</v>
      </c>
      <c r="AW211" s="13" t="s">
        <v>42</v>
      </c>
      <c r="AX211" s="13" t="s">
        <v>82</v>
      </c>
      <c r="AY211" s="244" t="s">
        <v>152</v>
      </c>
    </row>
    <row r="212" s="13" customFormat="1">
      <c r="A212" s="13"/>
      <c r="B212" s="234"/>
      <c r="C212" s="235"/>
      <c r="D212" s="229" t="s">
        <v>166</v>
      </c>
      <c r="E212" s="236" t="s">
        <v>44</v>
      </c>
      <c r="F212" s="237" t="s">
        <v>2710</v>
      </c>
      <c r="G212" s="235"/>
      <c r="H212" s="238">
        <v>27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166</v>
      </c>
      <c r="AU212" s="244" t="s">
        <v>21</v>
      </c>
      <c r="AV212" s="13" t="s">
        <v>21</v>
      </c>
      <c r="AW212" s="13" t="s">
        <v>42</v>
      </c>
      <c r="AX212" s="13" t="s">
        <v>82</v>
      </c>
      <c r="AY212" s="244" t="s">
        <v>152</v>
      </c>
    </row>
    <row r="213" s="14" customFormat="1">
      <c r="A213" s="14"/>
      <c r="B213" s="251"/>
      <c r="C213" s="252"/>
      <c r="D213" s="229" t="s">
        <v>166</v>
      </c>
      <c r="E213" s="253" t="s">
        <v>2604</v>
      </c>
      <c r="F213" s="254" t="s">
        <v>261</v>
      </c>
      <c r="G213" s="252"/>
      <c r="H213" s="255">
        <v>73.5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166</v>
      </c>
      <c r="AU213" s="261" t="s">
        <v>21</v>
      </c>
      <c r="AV213" s="14" t="s">
        <v>171</v>
      </c>
      <c r="AW213" s="14" t="s">
        <v>42</v>
      </c>
      <c r="AX213" s="14" t="s">
        <v>90</v>
      </c>
      <c r="AY213" s="261" t="s">
        <v>152</v>
      </c>
    </row>
    <row r="214" s="2" customFormat="1" ht="16.5" customHeight="1">
      <c r="A214" s="42"/>
      <c r="B214" s="43"/>
      <c r="C214" s="262" t="s">
        <v>466</v>
      </c>
      <c r="D214" s="262" t="s">
        <v>391</v>
      </c>
      <c r="E214" s="263" t="s">
        <v>602</v>
      </c>
      <c r="F214" s="264" t="s">
        <v>603</v>
      </c>
      <c r="G214" s="265" t="s">
        <v>283</v>
      </c>
      <c r="H214" s="266">
        <v>75.704999999999998</v>
      </c>
      <c r="I214" s="267"/>
      <c r="J214" s="268">
        <f>ROUND(I214*H214,2)</f>
        <v>0</v>
      </c>
      <c r="K214" s="264" t="s">
        <v>251</v>
      </c>
      <c r="L214" s="269"/>
      <c r="M214" s="270" t="s">
        <v>44</v>
      </c>
      <c r="N214" s="271" t="s">
        <v>53</v>
      </c>
      <c r="O214" s="88"/>
      <c r="P214" s="225">
        <f>O214*H214</f>
        <v>0</v>
      </c>
      <c r="Q214" s="225">
        <v>0.0024099999999999998</v>
      </c>
      <c r="R214" s="225">
        <f>Q214*H214</f>
        <v>0.18244904999999997</v>
      </c>
      <c r="S214" s="225">
        <v>0</v>
      </c>
      <c r="T214" s="226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27" t="s">
        <v>188</v>
      </c>
      <c r="AT214" s="227" t="s">
        <v>391</v>
      </c>
      <c r="AU214" s="227" t="s">
        <v>21</v>
      </c>
      <c r="AY214" s="20" t="s">
        <v>152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90</v>
      </c>
      <c r="BK214" s="228">
        <f>ROUND(I214*H214,2)</f>
        <v>0</v>
      </c>
      <c r="BL214" s="20" t="s">
        <v>171</v>
      </c>
      <c r="BM214" s="227" t="s">
        <v>2711</v>
      </c>
    </row>
    <row r="215" s="13" customFormat="1">
      <c r="A215" s="13"/>
      <c r="B215" s="234"/>
      <c r="C215" s="235"/>
      <c r="D215" s="229" t="s">
        <v>166</v>
      </c>
      <c r="E215" s="236" t="s">
        <v>44</v>
      </c>
      <c r="F215" s="237" t="s">
        <v>2604</v>
      </c>
      <c r="G215" s="235"/>
      <c r="H215" s="238">
        <v>73.5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166</v>
      </c>
      <c r="AU215" s="244" t="s">
        <v>21</v>
      </c>
      <c r="AV215" s="13" t="s">
        <v>21</v>
      </c>
      <c r="AW215" s="13" t="s">
        <v>42</v>
      </c>
      <c r="AX215" s="13" t="s">
        <v>90</v>
      </c>
      <c r="AY215" s="244" t="s">
        <v>152</v>
      </c>
    </row>
    <row r="216" s="13" customFormat="1">
      <c r="A216" s="13"/>
      <c r="B216" s="234"/>
      <c r="C216" s="235"/>
      <c r="D216" s="229" t="s">
        <v>166</v>
      </c>
      <c r="E216" s="235"/>
      <c r="F216" s="237" t="s">
        <v>2712</v>
      </c>
      <c r="G216" s="235"/>
      <c r="H216" s="238">
        <v>75.704999999999998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166</v>
      </c>
      <c r="AU216" s="244" t="s">
        <v>21</v>
      </c>
      <c r="AV216" s="13" t="s">
        <v>21</v>
      </c>
      <c r="AW216" s="13" t="s">
        <v>4</v>
      </c>
      <c r="AX216" s="13" t="s">
        <v>90</v>
      </c>
      <c r="AY216" s="244" t="s">
        <v>152</v>
      </c>
    </row>
    <row r="217" s="2" customFormat="1" ht="16.5" customHeight="1">
      <c r="A217" s="42"/>
      <c r="B217" s="43"/>
      <c r="C217" s="216" t="s">
        <v>472</v>
      </c>
      <c r="D217" s="216" t="s">
        <v>155</v>
      </c>
      <c r="E217" s="217" t="s">
        <v>2713</v>
      </c>
      <c r="F217" s="218" t="s">
        <v>2714</v>
      </c>
      <c r="G217" s="219" t="s">
        <v>283</v>
      </c>
      <c r="H217" s="220">
        <v>3</v>
      </c>
      <c r="I217" s="221"/>
      <c r="J217" s="222">
        <f>ROUND(I217*H217,2)</f>
        <v>0</v>
      </c>
      <c r="K217" s="218" t="s">
        <v>251</v>
      </c>
      <c r="L217" s="48"/>
      <c r="M217" s="223" t="s">
        <v>44</v>
      </c>
      <c r="N217" s="224" t="s">
        <v>53</v>
      </c>
      <c r="O217" s="88"/>
      <c r="P217" s="225">
        <f>O217*H217</f>
        <v>0</v>
      </c>
      <c r="Q217" s="225">
        <v>1.0000000000000001E-05</v>
      </c>
      <c r="R217" s="225">
        <f>Q217*H217</f>
        <v>3.0000000000000004E-05</v>
      </c>
      <c r="S217" s="225">
        <v>0</v>
      </c>
      <c r="T217" s="226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7" t="s">
        <v>171</v>
      </c>
      <c r="AT217" s="227" t="s">
        <v>155</v>
      </c>
      <c r="AU217" s="227" t="s">
        <v>21</v>
      </c>
      <c r="AY217" s="20" t="s">
        <v>152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90</v>
      </c>
      <c r="BK217" s="228">
        <f>ROUND(I217*H217,2)</f>
        <v>0</v>
      </c>
      <c r="BL217" s="20" t="s">
        <v>171</v>
      </c>
      <c r="BM217" s="227" t="s">
        <v>2715</v>
      </c>
    </row>
    <row r="218" s="2" customFormat="1">
      <c r="A218" s="42"/>
      <c r="B218" s="43"/>
      <c r="C218" s="44"/>
      <c r="D218" s="249" t="s">
        <v>253</v>
      </c>
      <c r="E218" s="44"/>
      <c r="F218" s="250" t="s">
        <v>2716</v>
      </c>
      <c r="G218" s="44"/>
      <c r="H218" s="44"/>
      <c r="I218" s="231"/>
      <c r="J218" s="44"/>
      <c r="K218" s="44"/>
      <c r="L218" s="48"/>
      <c r="M218" s="232"/>
      <c r="N218" s="233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253</v>
      </c>
      <c r="AU218" s="20" t="s">
        <v>21</v>
      </c>
    </row>
    <row r="219" s="13" customFormat="1">
      <c r="A219" s="13"/>
      <c r="B219" s="234"/>
      <c r="C219" s="235"/>
      <c r="D219" s="229" t="s">
        <v>166</v>
      </c>
      <c r="E219" s="236" t="s">
        <v>44</v>
      </c>
      <c r="F219" s="237" t="s">
        <v>2717</v>
      </c>
      <c r="G219" s="235"/>
      <c r="H219" s="238">
        <v>3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166</v>
      </c>
      <c r="AU219" s="244" t="s">
        <v>21</v>
      </c>
      <c r="AV219" s="13" t="s">
        <v>21</v>
      </c>
      <c r="AW219" s="13" t="s">
        <v>42</v>
      </c>
      <c r="AX219" s="13" t="s">
        <v>82</v>
      </c>
      <c r="AY219" s="244" t="s">
        <v>152</v>
      </c>
    </row>
    <row r="220" s="14" customFormat="1">
      <c r="A220" s="14"/>
      <c r="B220" s="251"/>
      <c r="C220" s="252"/>
      <c r="D220" s="229" t="s">
        <v>166</v>
      </c>
      <c r="E220" s="253" t="s">
        <v>2607</v>
      </c>
      <c r="F220" s="254" t="s">
        <v>261</v>
      </c>
      <c r="G220" s="252"/>
      <c r="H220" s="255">
        <v>3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166</v>
      </c>
      <c r="AU220" s="261" t="s">
        <v>21</v>
      </c>
      <c r="AV220" s="14" t="s">
        <v>171</v>
      </c>
      <c r="AW220" s="14" t="s">
        <v>42</v>
      </c>
      <c r="AX220" s="14" t="s">
        <v>90</v>
      </c>
      <c r="AY220" s="261" t="s">
        <v>152</v>
      </c>
    </row>
    <row r="221" s="2" customFormat="1" ht="16.5" customHeight="1">
      <c r="A221" s="42"/>
      <c r="B221" s="43"/>
      <c r="C221" s="262" t="s">
        <v>478</v>
      </c>
      <c r="D221" s="262" t="s">
        <v>391</v>
      </c>
      <c r="E221" s="263" t="s">
        <v>2718</v>
      </c>
      <c r="F221" s="264" t="s">
        <v>2719</v>
      </c>
      <c r="G221" s="265" t="s">
        <v>283</v>
      </c>
      <c r="H221" s="266">
        <v>3.0899999999999999</v>
      </c>
      <c r="I221" s="267"/>
      <c r="J221" s="268">
        <f>ROUND(I221*H221,2)</f>
        <v>0</v>
      </c>
      <c r="K221" s="264" t="s">
        <v>251</v>
      </c>
      <c r="L221" s="269"/>
      <c r="M221" s="270" t="s">
        <v>44</v>
      </c>
      <c r="N221" s="271" t="s">
        <v>53</v>
      </c>
      <c r="O221" s="88"/>
      <c r="P221" s="225">
        <f>O221*H221</f>
        <v>0</v>
      </c>
      <c r="Q221" s="225">
        <v>0.0038300000000000001</v>
      </c>
      <c r="R221" s="225">
        <f>Q221*H221</f>
        <v>0.0118347</v>
      </c>
      <c r="S221" s="225">
        <v>0</v>
      </c>
      <c r="T221" s="226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27" t="s">
        <v>188</v>
      </c>
      <c r="AT221" s="227" t="s">
        <v>391</v>
      </c>
      <c r="AU221" s="227" t="s">
        <v>21</v>
      </c>
      <c r="AY221" s="20" t="s">
        <v>152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20" t="s">
        <v>90</v>
      </c>
      <c r="BK221" s="228">
        <f>ROUND(I221*H221,2)</f>
        <v>0</v>
      </c>
      <c r="BL221" s="20" t="s">
        <v>171</v>
      </c>
      <c r="BM221" s="227" t="s">
        <v>2720</v>
      </c>
    </row>
    <row r="222" s="13" customFormat="1">
      <c r="A222" s="13"/>
      <c r="B222" s="234"/>
      <c r="C222" s="235"/>
      <c r="D222" s="229" t="s">
        <v>166</v>
      </c>
      <c r="E222" s="236" t="s">
        <v>44</v>
      </c>
      <c r="F222" s="237" t="s">
        <v>2607</v>
      </c>
      <c r="G222" s="235"/>
      <c r="H222" s="238">
        <v>3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166</v>
      </c>
      <c r="AU222" s="244" t="s">
        <v>21</v>
      </c>
      <c r="AV222" s="13" t="s">
        <v>21</v>
      </c>
      <c r="AW222" s="13" t="s">
        <v>42</v>
      </c>
      <c r="AX222" s="13" t="s">
        <v>90</v>
      </c>
      <c r="AY222" s="244" t="s">
        <v>152</v>
      </c>
    </row>
    <row r="223" s="13" customFormat="1">
      <c r="A223" s="13"/>
      <c r="B223" s="234"/>
      <c r="C223" s="235"/>
      <c r="D223" s="229" t="s">
        <v>166</v>
      </c>
      <c r="E223" s="235"/>
      <c r="F223" s="237" t="s">
        <v>2721</v>
      </c>
      <c r="G223" s="235"/>
      <c r="H223" s="238">
        <v>3.0899999999999999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166</v>
      </c>
      <c r="AU223" s="244" t="s">
        <v>21</v>
      </c>
      <c r="AV223" s="13" t="s">
        <v>21</v>
      </c>
      <c r="AW223" s="13" t="s">
        <v>4</v>
      </c>
      <c r="AX223" s="13" t="s">
        <v>90</v>
      </c>
      <c r="AY223" s="244" t="s">
        <v>152</v>
      </c>
    </row>
    <row r="224" s="2" customFormat="1" ht="24.15" customHeight="1">
      <c r="A224" s="42"/>
      <c r="B224" s="43"/>
      <c r="C224" s="216" t="s">
        <v>484</v>
      </c>
      <c r="D224" s="216" t="s">
        <v>155</v>
      </c>
      <c r="E224" s="217" t="s">
        <v>2722</v>
      </c>
      <c r="F224" s="218" t="s">
        <v>2723</v>
      </c>
      <c r="G224" s="219" t="s">
        <v>432</v>
      </c>
      <c r="H224" s="220">
        <v>48</v>
      </c>
      <c r="I224" s="221"/>
      <c r="J224" s="222">
        <f>ROUND(I224*H224,2)</f>
        <v>0</v>
      </c>
      <c r="K224" s="218" t="s">
        <v>251</v>
      </c>
      <c r="L224" s="48"/>
      <c r="M224" s="223" t="s">
        <v>44</v>
      </c>
      <c r="N224" s="224" t="s">
        <v>53</v>
      </c>
      <c r="O224" s="88"/>
      <c r="P224" s="225">
        <f>O224*H224</f>
        <v>0</v>
      </c>
      <c r="Q224" s="225">
        <v>0.040050000000000002</v>
      </c>
      <c r="R224" s="225">
        <f>Q224*H224</f>
        <v>1.9224000000000001</v>
      </c>
      <c r="S224" s="225">
        <v>0</v>
      </c>
      <c r="T224" s="226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27" t="s">
        <v>171</v>
      </c>
      <c r="AT224" s="227" t="s">
        <v>155</v>
      </c>
      <c r="AU224" s="227" t="s">
        <v>21</v>
      </c>
      <c r="AY224" s="20" t="s">
        <v>152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90</v>
      </c>
      <c r="BK224" s="228">
        <f>ROUND(I224*H224,2)</f>
        <v>0</v>
      </c>
      <c r="BL224" s="20" t="s">
        <v>171</v>
      </c>
      <c r="BM224" s="227" t="s">
        <v>2724</v>
      </c>
    </row>
    <row r="225" s="2" customFormat="1">
      <c r="A225" s="42"/>
      <c r="B225" s="43"/>
      <c r="C225" s="44"/>
      <c r="D225" s="249" t="s">
        <v>253</v>
      </c>
      <c r="E225" s="44"/>
      <c r="F225" s="250" t="s">
        <v>2725</v>
      </c>
      <c r="G225" s="44"/>
      <c r="H225" s="44"/>
      <c r="I225" s="231"/>
      <c r="J225" s="44"/>
      <c r="K225" s="44"/>
      <c r="L225" s="48"/>
      <c r="M225" s="232"/>
      <c r="N225" s="233"/>
      <c r="O225" s="88"/>
      <c r="P225" s="88"/>
      <c r="Q225" s="88"/>
      <c r="R225" s="88"/>
      <c r="S225" s="88"/>
      <c r="T225" s="89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T225" s="20" t="s">
        <v>253</v>
      </c>
      <c r="AU225" s="20" t="s">
        <v>21</v>
      </c>
    </row>
    <row r="226" s="13" customFormat="1">
      <c r="A226" s="13"/>
      <c r="B226" s="234"/>
      <c r="C226" s="235"/>
      <c r="D226" s="229" t="s">
        <v>166</v>
      </c>
      <c r="E226" s="236" t="s">
        <v>44</v>
      </c>
      <c r="F226" s="237" t="s">
        <v>2726</v>
      </c>
      <c r="G226" s="235"/>
      <c r="H226" s="238">
        <v>31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166</v>
      </c>
      <c r="AU226" s="244" t="s">
        <v>21</v>
      </c>
      <c r="AV226" s="13" t="s">
        <v>21</v>
      </c>
      <c r="AW226" s="13" t="s">
        <v>42</v>
      </c>
      <c r="AX226" s="13" t="s">
        <v>82</v>
      </c>
      <c r="AY226" s="244" t="s">
        <v>152</v>
      </c>
    </row>
    <row r="227" s="13" customFormat="1">
      <c r="A227" s="13"/>
      <c r="B227" s="234"/>
      <c r="C227" s="235"/>
      <c r="D227" s="229" t="s">
        <v>166</v>
      </c>
      <c r="E227" s="236" t="s">
        <v>44</v>
      </c>
      <c r="F227" s="237" t="s">
        <v>2727</v>
      </c>
      <c r="G227" s="235"/>
      <c r="H227" s="238">
        <v>17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166</v>
      </c>
      <c r="AU227" s="244" t="s">
        <v>21</v>
      </c>
      <c r="AV227" s="13" t="s">
        <v>21</v>
      </c>
      <c r="AW227" s="13" t="s">
        <v>42</v>
      </c>
      <c r="AX227" s="13" t="s">
        <v>82</v>
      </c>
      <c r="AY227" s="244" t="s">
        <v>152</v>
      </c>
    </row>
    <row r="228" s="14" customFormat="1">
      <c r="A228" s="14"/>
      <c r="B228" s="251"/>
      <c r="C228" s="252"/>
      <c r="D228" s="229" t="s">
        <v>166</v>
      </c>
      <c r="E228" s="253" t="s">
        <v>44</v>
      </c>
      <c r="F228" s="254" t="s">
        <v>261</v>
      </c>
      <c r="G228" s="252"/>
      <c r="H228" s="255">
        <v>48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166</v>
      </c>
      <c r="AU228" s="261" t="s">
        <v>21</v>
      </c>
      <c r="AV228" s="14" t="s">
        <v>171</v>
      </c>
      <c r="AW228" s="14" t="s">
        <v>42</v>
      </c>
      <c r="AX228" s="14" t="s">
        <v>90</v>
      </c>
      <c r="AY228" s="261" t="s">
        <v>152</v>
      </c>
    </row>
    <row r="229" s="2" customFormat="1" ht="24.15" customHeight="1">
      <c r="A229" s="42"/>
      <c r="B229" s="43"/>
      <c r="C229" s="216" t="s">
        <v>489</v>
      </c>
      <c r="D229" s="216" t="s">
        <v>155</v>
      </c>
      <c r="E229" s="217" t="s">
        <v>2728</v>
      </c>
      <c r="F229" s="218" t="s">
        <v>2729</v>
      </c>
      <c r="G229" s="219" t="s">
        <v>432</v>
      </c>
      <c r="H229" s="220">
        <v>48</v>
      </c>
      <c r="I229" s="221"/>
      <c r="J229" s="222">
        <f>ROUND(I229*H229,2)</f>
        <v>0</v>
      </c>
      <c r="K229" s="218" t="s">
        <v>251</v>
      </c>
      <c r="L229" s="48"/>
      <c r="M229" s="223" t="s">
        <v>44</v>
      </c>
      <c r="N229" s="224" t="s">
        <v>53</v>
      </c>
      <c r="O229" s="88"/>
      <c r="P229" s="225">
        <f>O229*H229</f>
        <v>0</v>
      </c>
      <c r="Q229" s="225">
        <v>0.00594</v>
      </c>
      <c r="R229" s="225">
        <f>Q229*H229</f>
        <v>0.28511999999999998</v>
      </c>
      <c r="S229" s="225">
        <v>0</v>
      </c>
      <c r="T229" s="226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7" t="s">
        <v>171</v>
      </c>
      <c r="AT229" s="227" t="s">
        <v>155</v>
      </c>
      <c r="AU229" s="227" t="s">
        <v>21</v>
      </c>
      <c r="AY229" s="20" t="s">
        <v>152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90</v>
      </c>
      <c r="BK229" s="228">
        <f>ROUND(I229*H229,2)</f>
        <v>0</v>
      </c>
      <c r="BL229" s="20" t="s">
        <v>171</v>
      </c>
      <c r="BM229" s="227" t="s">
        <v>2730</v>
      </c>
    </row>
    <row r="230" s="2" customFormat="1">
      <c r="A230" s="42"/>
      <c r="B230" s="43"/>
      <c r="C230" s="44"/>
      <c r="D230" s="249" t="s">
        <v>253</v>
      </c>
      <c r="E230" s="44"/>
      <c r="F230" s="250" t="s">
        <v>2731</v>
      </c>
      <c r="G230" s="44"/>
      <c r="H230" s="44"/>
      <c r="I230" s="231"/>
      <c r="J230" s="44"/>
      <c r="K230" s="44"/>
      <c r="L230" s="48"/>
      <c r="M230" s="232"/>
      <c r="N230" s="233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253</v>
      </c>
      <c r="AU230" s="20" t="s">
        <v>21</v>
      </c>
    </row>
    <row r="231" s="13" customFormat="1">
      <c r="A231" s="13"/>
      <c r="B231" s="234"/>
      <c r="C231" s="235"/>
      <c r="D231" s="229" t="s">
        <v>166</v>
      </c>
      <c r="E231" s="236" t="s">
        <v>44</v>
      </c>
      <c r="F231" s="237" t="s">
        <v>2726</v>
      </c>
      <c r="G231" s="235"/>
      <c r="H231" s="238">
        <v>31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166</v>
      </c>
      <c r="AU231" s="244" t="s">
        <v>21</v>
      </c>
      <c r="AV231" s="13" t="s">
        <v>21</v>
      </c>
      <c r="AW231" s="13" t="s">
        <v>42</v>
      </c>
      <c r="AX231" s="13" t="s">
        <v>82</v>
      </c>
      <c r="AY231" s="244" t="s">
        <v>152</v>
      </c>
    </row>
    <row r="232" s="13" customFormat="1">
      <c r="A232" s="13"/>
      <c r="B232" s="234"/>
      <c r="C232" s="235"/>
      <c r="D232" s="229" t="s">
        <v>166</v>
      </c>
      <c r="E232" s="236" t="s">
        <v>44</v>
      </c>
      <c r="F232" s="237" t="s">
        <v>2732</v>
      </c>
      <c r="G232" s="235"/>
      <c r="H232" s="238">
        <v>17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166</v>
      </c>
      <c r="AU232" s="244" t="s">
        <v>21</v>
      </c>
      <c r="AV232" s="13" t="s">
        <v>21</v>
      </c>
      <c r="AW232" s="13" t="s">
        <v>42</v>
      </c>
      <c r="AX232" s="13" t="s">
        <v>82</v>
      </c>
      <c r="AY232" s="244" t="s">
        <v>152</v>
      </c>
    </row>
    <row r="233" s="14" customFormat="1">
      <c r="A233" s="14"/>
      <c r="B233" s="251"/>
      <c r="C233" s="252"/>
      <c r="D233" s="229" t="s">
        <v>166</v>
      </c>
      <c r="E233" s="253" t="s">
        <v>44</v>
      </c>
      <c r="F233" s="254" t="s">
        <v>261</v>
      </c>
      <c r="G233" s="252"/>
      <c r="H233" s="255">
        <v>48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166</v>
      </c>
      <c r="AU233" s="261" t="s">
        <v>21</v>
      </c>
      <c r="AV233" s="14" t="s">
        <v>171</v>
      </c>
      <c r="AW233" s="14" t="s">
        <v>42</v>
      </c>
      <c r="AX233" s="14" t="s">
        <v>90</v>
      </c>
      <c r="AY233" s="261" t="s">
        <v>152</v>
      </c>
    </row>
    <row r="234" s="2" customFormat="1" ht="24.15" customHeight="1">
      <c r="A234" s="42"/>
      <c r="B234" s="43"/>
      <c r="C234" s="216" t="s">
        <v>494</v>
      </c>
      <c r="D234" s="216" t="s">
        <v>155</v>
      </c>
      <c r="E234" s="217" t="s">
        <v>2733</v>
      </c>
      <c r="F234" s="218" t="s">
        <v>2734</v>
      </c>
      <c r="G234" s="219" t="s">
        <v>432</v>
      </c>
      <c r="H234" s="220">
        <v>48</v>
      </c>
      <c r="I234" s="221"/>
      <c r="J234" s="222">
        <f>ROUND(I234*H234,2)</f>
        <v>0</v>
      </c>
      <c r="K234" s="218" t="s">
        <v>251</v>
      </c>
      <c r="L234" s="48"/>
      <c r="M234" s="223" t="s">
        <v>44</v>
      </c>
      <c r="N234" s="224" t="s">
        <v>53</v>
      </c>
      <c r="O234" s="88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R234" s="227" t="s">
        <v>171</v>
      </c>
      <c r="AT234" s="227" t="s">
        <v>155</v>
      </c>
      <c r="AU234" s="227" t="s">
        <v>21</v>
      </c>
      <c r="AY234" s="20" t="s">
        <v>152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90</v>
      </c>
      <c r="BK234" s="228">
        <f>ROUND(I234*H234,2)</f>
        <v>0</v>
      </c>
      <c r="BL234" s="20" t="s">
        <v>171</v>
      </c>
      <c r="BM234" s="227" t="s">
        <v>2735</v>
      </c>
    </row>
    <row r="235" s="2" customFormat="1">
      <c r="A235" s="42"/>
      <c r="B235" s="43"/>
      <c r="C235" s="44"/>
      <c r="D235" s="249" t="s">
        <v>253</v>
      </c>
      <c r="E235" s="44"/>
      <c r="F235" s="250" t="s">
        <v>2736</v>
      </c>
      <c r="G235" s="44"/>
      <c r="H235" s="44"/>
      <c r="I235" s="231"/>
      <c r="J235" s="44"/>
      <c r="K235" s="44"/>
      <c r="L235" s="48"/>
      <c r="M235" s="232"/>
      <c r="N235" s="233"/>
      <c r="O235" s="88"/>
      <c r="P235" s="88"/>
      <c r="Q235" s="88"/>
      <c r="R235" s="88"/>
      <c r="S235" s="88"/>
      <c r="T235" s="89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T235" s="20" t="s">
        <v>253</v>
      </c>
      <c r="AU235" s="20" t="s">
        <v>21</v>
      </c>
    </row>
    <row r="236" s="13" customFormat="1">
      <c r="A236" s="13"/>
      <c r="B236" s="234"/>
      <c r="C236" s="235"/>
      <c r="D236" s="229" t="s">
        <v>166</v>
      </c>
      <c r="E236" s="236" t="s">
        <v>44</v>
      </c>
      <c r="F236" s="237" t="s">
        <v>2726</v>
      </c>
      <c r="G236" s="235"/>
      <c r="H236" s="238">
        <v>31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166</v>
      </c>
      <c r="AU236" s="244" t="s">
        <v>21</v>
      </c>
      <c r="AV236" s="13" t="s">
        <v>21</v>
      </c>
      <c r="AW236" s="13" t="s">
        <v>42</v>
      </c>
      <c r="AX236" s="13" t="s">
        <v>82</v>
      </c>
      <c r="AY236" s="244" t="s">
        <v>152</v>
      </c>
    </row>
    <row r="237" s="13" customFormat="1">
      <c r="A237" s="13"/>
      <c r="B237" s="234"/>
      <c r="C237" s="235"/>
      <c r="D237" s="229" t="s">
        <v>166</v>
      </c>
      <c r="E237" s="236" t="s">
        <v>44</v>
      </c>
      <c r="F237" s="237" t="s">
        <v>2732</v>
      </c>
      <c r="G237" s="235"/>
      <c r="H237" s="238">
        <v>17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166</v>
      </c>
      <c r="AU237" s="244" t="s">
        <v>21</v>
      </c>
      <c r="AV237" s="13" t="s">
        <v>21</v>
      </c>
      <c r="AW237" s="13" t="s">
        <v>42</v>
      </c>
      <c r="AX237" s="13" t="s">
        <v>82</v>
      </c>
      <c r="AY237" s="244" t="s">
        <v>152</v>
      </c>
    </row>
    <row r="238" s="14" customFormat="1">
      <c r="A238" s="14"/>
      <c r="B238" s="251"/>
      <c r="C238" s="252"/>
      <c r="D238" s="229" t="s">
        <v>166</v>
      </c>
      <c r="E238" s="253" t="s">
        <v>44</v>
      </c>
      <c r="F238" s="254" t="s">
        <v>261</v>
      </c>
      <c r="G238" s="252"/>
      <c r="H238" s="255">
        <v>48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166</v>
      </c>
      <c r="AU238" s="261" t="s">
        <v>21</v>
      </c>
      <c r="AV238" s="14" t="s">
        <v>171</v>
      </c>
      <c r="AW238" s="14" t="s">
        <v>42</v>
      </c>
      <c r="AX238" s="14" t="s">
        <v>90</v>
      </c>
      <c r="AY238" s="261" t="s">
        <v>152</v>
      </c>
    </row>
    <row r="239" s="2" customFormat="1" ht="24.15" customHeight="1">
      <c r="A239" s="42"/>
      <c r="B239" s="43"/>
      <c r="C239" s="216" t="s">
        <v>29</v>
      </c>
      <c r="D239" s="216" t="s">
        <v>155</v>
      </c>
      <c r="E239" s="217" t="s">
        <v>2737</v>
      </c>
      <c r="F239" s="218" t="s">
        <v>2738</v>
      </c>
      <c r="G239" s="219" t="s">
        <v>432</v>
      </c>
      <c r="H239" s="220">
        <v>30</v>
      </c>
      <c r="I239" s="221"/>
      <c r="J239" s="222">
        <f>ROUND(I239*H239,2)</f>
        <v>0</v>
      </c>
      <c r="K239" s="218" t="s">
        <v>251</v>
      </c>
      <c r="L239" s="48"/>
      <c r="M239" s="223" t="s">
        <v>44</v>
      </c>
      <c r="N239" s="224" t="s">
        <v>53</v>
      </c>
      <c r="O239" s="88"/>
      <c r="P239" s="225">
        <f>O239*H239</f>
        <v>0</v>
      </c>
      <c r="Q239" s="225">
        <v>0.0101</v>
      </c>
      <c r="R239" s="225">
        <f>Q239*H239</f>
        <v>0.30299999999999999</v>
      </c>
      <c r="S239" s="225">
        <v>0</v>
      </c>
      <c r="T239" s="226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27" t="s">
        <v>171</v>
      </c>
      <c r="AT239" s="227" t="s">
        <v>155</v>
      </c>
      <c r="AU239" s="227" t="s">
        <v>21</v>
      </c>
      <c r="AY239" s="20" t="s">
        <v>152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90</v>
      </c>
      <c r="BK239" s="228">
        <f>ROUND(I239*H239,2)</f>
        <v>0</v>
      </c>
      <c r="BL239" s="20" t="s">
        <v>171</v>
      </c>
      <c r="BM239" s="227" t="s">
        <v>2739</v>
      </c>
    </row>
    <row r="240" s="2" customFormat="1">
      <c r="A240" s="42"/>
      <c r="B240" s="43"/>
      <c r="C240" s="44"/>
      <c r="D240" s="249" t="s">
        <v>253</v>
      </c>
      <c r="E240" s="44"/>
      <c r="F240" s="250" t="s">
        <v>2740</v>
      </c>
      <c r="G240" s="44"/>
      <c r="H240" s="44"/>
      <c r="I240" s="231"/>
      <c r="J240" s="44"/>
      <c r="K240" s="44"/>
      <c r="L240" s="48"/>
      <c r="M240" s="232"/>
      <c r="N240" s="233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253</v>
      </c>
      <c r="AU240" s="20" t="s">
        <v>21</v>
      </c>
    </row>
    <row r="241" s="13" customFormat="1">
      <c r="A241" s="13"/>
      <c r="B241" s="234"/>
      <c r="C241" s="235"/>
      <c r="D241" s="229" t="s">
        <v>166</v>
      </c>
      <c r="E241" s="236" t="s">
        <v>44</v>
      </c>
      <c r="F241" s="237" t="s">
        <v>2741</v>
      </c>
      <c r="G241" s="235"/>
      <c r="H241" s="238">
        <v>22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166</v>
      </c>
      <c r="AU241" s="244" t="s">
        <v>21</v>
      </c>
      <c r="AV241" s="13" t="s">
        <v>21</v>
      </c>
      <c r="AW241" s="13" t="s">
        <v>42</v>
      </c>
      <c r="AX241" s="13" t="s">
        <v>82</v>
      </c>
      <c r="AY241" s="244" t="s">
        <v>152</v>
      </c>
    </row>
    <row r="242" s="13" customFormat="1">
      <c r="A242" s="13"/>
      <c r="B242" s="234"/>
      <c r="C242" s="235"/>
      <c r="D242" s="229" t="s">
        <v>166</v>
      </c>
      <c r="E242" s="236" t="s">
        <v>44</v>
      </c>
      <c r="F242" s="237" t="s">
        <v>2742</v>
      </c>
      <c r="G242" s="235"/>
      <c r="H242" s="238">
        <v>8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166</v>
      </c>
      <c r="AU242" s="244" t="s">
        <v>21</v>
      </c>
      <c r="AV242" s="13" t="s">
        <v>21</v>
      </c>
      <c r="AW242" s="13" t="s">
        <v>42</v>
      </c>
      <c r="AX242" s="13" t="s">
        <v>82</v>
      </c>
      <c r="AY242" s="244" t="s">
        <v>152</v>
      </c>
    </row>
    <row r="243" s="14" customFormat="1">
      <c r="A243" s="14"/>
      <c r="B243" s="251"/>
      <c r="C243" s="252"/>
      <c r="D243" s="229" t="s">
        <v>166</v>
      </c>
      <c r="E243" s="253" t="s">
        <v>44</v>
      </c>
      <c r="F243" s="254" t="s">
        <v>261</v>
      </c>
      <c r="G243" s="252"/>
      <c r="H243" s="255">
        <v>30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166</v>
      </c>
      <c r="AU243" s="261" t="s">
        <v>21</v>
      </c>
      <c r="AV243" s="14" t="s">
        <v>171</v>
      </c>
      <c r="AW243" s="14" t="s">
        <v>42</v>
      </c>
      <c r="AX243" s="14" t="s">
        <v>90</v>
      </c>
      <c r="AY243" s="261" t="s">
        <v>152</v>
      </c>
    </row>
    <row r="244" s="2" customFormat="1" ht="24.15" customHeight="1">
      <c r="A244" s="42"/>
      <c r="B244" s="43"/>
      <c r="C244" s="216" t="s">
        <v>503</v>
      </c>
      <c r="D244" s="216" t="s">
        <v>155</v>
      </c>
      <c r="E244" s="217" t="s">
        <v>2743</v>
      </c>
      <c r="F244" s="218" t="s">
        <v>2744</v>
      </c>
      <c r="G244" s="219" t="s">
        <v>432</v>
      </c>
      <c r="H244" s="220">
        <v>18</v>
      </c>
      <c r="I244" s="221"/>
      <c r="J244" s="222">
        <f>ROUND(I244*H244,2)</f>
        <v>0</v>
      </c>
      <c r="K244" s="218" t="s">
        <v>251</v>
      </c>
      <c r="L244" s="48"/>
      <c r="M244" s="223" t="s">
        <v>44</v>
      </c>
      <c r="N244" s="224" t="s">
        <v>53</v>
      </c>
      <c r="O244" s="88"/>
      <c r="P244" s="225">
        <f>O244*H244</f>
        <v>0</v>
      </c>
      <c r="Q244" s="225">
        <v>0.037249999999999998</v>
      </c>
      <c r="R244" s="225">
        <f>Q244*H244</f>
        <v>0.67049999999999998</v>
      </c>
      <c r="S244" s="225">
        <v>0</v>
      </c>
      <c r="T244" s="226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27" t="s">
        <v>171</v>
      </c>
      <c r="AT244" s="227" t="s">
        <v>155</v>
      </c>
      <c r="AU244" s="227" t="s">
        <v>21</v>
      </c>
      <c r="AY244" s="20" t="s">
        <v>152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20" t="s">
        <v>90</v>
      </c>
      <c r="BK244" s="228">
        <f>ROUND(I244*H244,2)</f>
        <v>0</v>
      </c>
      <c r="BL244" s="20" t="s">
        <v>171</v>
      </c>
      <c r="BM244" s="227" t="s">
        <v>2745</v>
      </c>
    </row>
    <row r="245" s="2" customFormat="1">
      <c r="A245" s="42"/>
      <c r="B245" s="43"/>
      <c r="C245" s="44"/>
      <c r="D245" s="249" t="s">
        <v>253</v>
      </c>
      <c r="E245" s="44"/>
      <c r="F245" s="250" t="s">
        <v>2746</v>
      </c>
      <c r="G245" s="44"/>
      <c r="H245" s="44"/>
      <c r="I245" s="231"/>
      <c r="J245" s="44"/>
      <c r="K245" s="44"/>
      <c r="L245" s="48"/>
      <c r="M245" s="232"/>
      <c r="N245" s="233"/>
      <c r="O245" s="88"/>
      <c r="P245" s="88"/>
      <c r="Q245" s="88"/>
      <c r="R245" s="88"/>
      <c r="S245" s="88"/>
      <c r="T245" s="89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T245" s="20" t="s">
        <v>253</v>
      </c>
      <c r="AU245" s="20" t="s">
        <v>21</v>
      </c>
    </row>
    <row r="246" s="13" customFormat="1">
      <c r="A246" s="13"/>
      <c r="B246" s="234"/>
      <c r="C246" s="235"/>
      <c r="D246" s="229" t="s">
        <v>166</v>
      </c>
      <c r="E246" s="236" t="s">
        <v>44</v>
      </c>
      <c r="F246" s="237" t="s">
        <v>2747</v>
      </c>
      <c r="G246" s="235"/>
      <c r="H246" s="238">
        <v>9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166</v>
      </c>
      <c r="AU246" s="244" t="s">
        <v>21</v>
      </c>
      <c r="AV246" s="13" t="s">
        <v>21</v>
      </c>
      <c r="AW246" s="13" t="s">
        <v>42</v>
      </c>
      <c r="AX246" s="13" t="s">
        <v>82</v>
      </c>
      <c r="AY246" s="244" t="s">
        <v>152</v>
      </c>
    </row>
    <row r="247" s="13" customFormat="1">
      <c r="A247" s="13"/>
      <c r="B247" s="234"/>
      <c r="C247" s="235"/>
      <c r="D247" s="229" t="s">
        <v>166</v>
      </c>
      <c r="E247" s="236" t="s">
        <v>44</v>
      </c>
      <c r="F247" s="237" t="s">
        <v>2748</v>
      </c>
      <c r="G247" s="235"/>
      <c r="H247" s="238">
        <v>9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166</v>
      </c>
      <c r="AU247" s="244" t="s">
        <v>21</v>
      </c>
      <c r="AV247" s="13" t="s">
        <v>21</v>
      </c>
      <c r="AW247" s="13" t="s">
        <v>42</v>
      </c>
      <c r="AX247" s="13" t="s">
        <v>82</v>
      </c>
      <c r="AY247" s="244" t="s">
        <v>152</v>
      </c>
    </row>
    <row r="248" s="14" customFormat="1">
      <c r="A248" s="14"/>
      <c r="B248" s="251"/>
      <c r="C248" s="252"/>
      <c r="D248" s="229" t="s">
        <v>166</v>
      </c>
      <c r="E248" s="253" t="s">
        <v>44</v>
      </c>
      <c r="F248" s="254" t="s">
        <v>261</v>
      </c>
      <c r="G248" s="252"/>
      <c r="H248" s="255">
        <v>18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166</v>
      </c>
      <c r="AU248" s="261" t="s">
        <v>21</v>
      </c>
      <c r="AV248" s="14" t="s">
        <v>171</v>
      </c>
      <c r="AW248" s="14" t="s">
        <v>42</v>
      </c>
      <c r="AX248" s="14" t="s">
        <v>90</v>
      </c>
      <c r="AY248" s="261" t="s">
        <v>152</v>
      </c>
    </row>
    <row r="249" s="2" customFormat="1" ht="16.5" customHeight="1">
      <c r="A249" s="42"/>
      <c r="B249" s="43"/>
      <c r="C249" s="216" t="s">
        <v>509</v>
      </c>
      <c r="D249" s="216" t="s">
        <v>155</v>
      </c>
      <c r="E249" s="217" t="s">
        <v>671</v>
      </c>
      <c r="F249" s="218" t="s">
        <v>672</v>
      </c>
      <c r="G249" s="219" t="s">
        <v>283</v>
      </c>
      <c r="H249" s="220">
        <v>76.5</v>
      </c>
      <c r="I249" s="221"/>
      <c r="J249" s="222">
        <f>ROUND(I249*H249,2)</f>
        <v>0</v>
      </c>
      <c r="K249" s="218" t="s">
        <v>251</v>
      </c>
      <c r="L249" s="48"/>
      <c r="M249" s="223" t="s">
        <v>44</v>
      </c>
      <c r="N249" s="224" t="s">
        <v>53</v>
      </c>
      <c r="O249" s="88"/>
      <c r="P249" s="225">
        <f>O249*H249</f>
        <v>0</v>
      </c>
      <c r="Q249" s="225">
        <v>9.0000000000000006E-05</v>
      </c>
      <c r="R249" s="225">
        <f>Q249*H249</f>
        <v>0.0068850000000000005</v>
      </c>
      <c r="S249" s="225">
        <v>0</v>
      </c>
      <c r="T249" s="226">
        <f>S249*H249</f>
        <v>0</v>
      </c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R249" s="227" t="s">
        <v>171</v>
      </c>
      <c r="AT249" s="227" t="s">
        <v>155</v>
      </c>
      <c r="AU249" s="227" t="s">
        <v>21</v>
      </c>
      <c r="AY249" s="20" t="s">
        <v>152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90</v>
      </c>
      <c r="BK249" s="228">
        <f>ROUND(I249*H249,2)</f>
        <v>0</v>
      </c>
      <c r="BL249" s="20" t="s">
        <v>171</v>
      </c>
      <c r="BM249" s="227" t="s">
        <v>2749</v>
      </c>
    </row>
    <row r="250" s="2" customFormat="1">
      <c r="A250" s="42"/>
      <c r="B250" s="43"/>
      <c r="C250" s="44"/>
      <c r="D250" s="249" t="s">
        <v>253</v>
      </c>
      <c r="E250" s="44"/>
      <c r="F250" s="250" t="s">
        <v>674</v>
      </c>
      <c r="G250" s="44"/>
      <c r="H250" s="44"/>
      <c r="I250" s="231"/>
      <c r="J250" s="44"/>
      <c r="K250" s="44"/>
      <c r="L250" s="48"/>
      <c r="M250" s="232"/>
      <c r="N250" s="233"/>
      <c r="O250" s="88"/>
      <c r="P250" s="88"/>
      <c r="Q250" s="88"/>
      <c r="R250" s="88"/>
      <c r="S250" s="88"/>
      <c r="T250" s="89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T250" s="20" t="s">
        <v>253</v>
      </c>
      <c r="AU250" s="20" t="s">
        <v>21</v>
      </c>
    </row>
    <row r="251" s="13" customFormat="1">
      <c r="A251" s="13"/>
      <c r="B251" s="234"/>
      <c r="C251" s="235"/>
      <c r="D251" s="229" t="s">
        <v>166</v>
      </c>
      <c r="E251" s="236" t="s">
        <v>44</v>
      </c>
      <c r="F251" s="237" t="s">
        <v>2684</v>
      </c>
      <c r="G251" s="235"/>
      <c r="H251" s="238">
        <v>76.5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166</v>
      </c>
      <c r="AU251" s="244" t="s">
        <v>21</v>
      </c>
      <c r="AV251" s="13" t="s">
        <v>21</v>
      </c>
      <c r="AW251" s="13" t="s">
        <v>42</v>
      </c>
      <c r="AX251" s="13" t="s">
        <v>90</v>
      </c>
      <c r="AY251" s="244" t="s">
        <v>152</v>
      </c>
    </row>
    <row r="252" s="12" customFormat="1" ht="22.8" customHeight="1">
      <c r="A252" s="12"/>
      <c r="B252" s="200"/>
      <c r="C252" s="201"/>
      <c r="D252" s="202" t="s">
        <v>81</v>
      </c>
      <c r="E252" s="214" t="s">
        <v>192</v>
      </c>
      <c r="F252" s="214" t="s">
        <v>679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SUM(P253:P266)</f>
        <v>0</v>
      </c>
      <c r="Q252" s="208"/>
      <c r="R252" s="209">
        <f>SUM(R253:R266)</f>
        <v>0.014489999999999999</v>
      </c>
      <c r="S252" s="208"/>
      <c r="T252" s="210">
        <f>SUM(T253:T266)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1" t="s">
        <v>90</v>
      </c>
      <c r="AT252" s="212" t="s">
        <v>81</v>
      </c>
      <c r="AU252" s="212" t="s">
        <v>90</v>
      </c>
      <c r="AY252" s="211" t="s">
        <v>152</v>
      </c>
      <c r="BK252" s="213">
        <f>SUM(BK253:BK266)</f>
        <v>0</v>
      </c>
    </row>
    <row r="253" s="2" customFormat="1" ht="33" customHeight="1">
      <c r="A253" s="42"/>
      <c r="B253" s="43"/>
      <c r="C253" s="216" t="s">
        <v>514</v>
      </c>
      <c r="D253" s="216" t="s">
        <v>155</v>
      </c>
      <c r="E253" s="217" t="s">
        <v>681</v>
      </c>
      <c r="F253" s="218" t="s">
        <v>682</v>
      </c>
      <c r="G253" s="219" t="s">
        <v>283</v>
      </c>
      <c r="H253" s="220">
        <v>24</v>
      </c>
      <c r="I253" s="221"/>
      <c r="J253" s="222">
        <f>ROUND(I253*H253,2)</f>
        <v>0</v>
      </c>
      <c r="K253" s="218" t="s">
        <v>251</v>
      </c>
      <c r="L253" s="48"/>
      <c r="M253" s="223" t="s">
        <v>44</v>
      </c>
      <c r="N253" s="224" t="s">
        <v>53</v>
      </c>
      <c r="O253" s="88"/>
      <c r="P253" s="225">
        <f>O253*H253</f>
        <v>0</v>
      </c>
      <c r="Q253" s="225">
        <v>0.00059999999999999995</v>
      </c>
      <c r="R253" s="225">
        <f>Q253*H253</f>
        <v>0.0144</v>
      </c>
      <c r="S253" s="225">
        <v>0</v>
      </c>
      <c r="T253" s="226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27" t="s">
        <v>171</v>
      </c>
      <c r="AT253" s="227" t="s">
        <v>155</v>
      </c>
      <c r="AU253" s="227" t="s">
        <v>21</v>
      </c>
      <c r="AY253" s="20" t="s">
        <v>152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90</v>
      </c>
      <c r="BK253" s="228">
        <f>ROUND(I253*H253,2)</f>
        <v>0</v>
      </c>
      <c r="BL253" s="20" t="s">
        <v>171</v>
      </c>
      <c r="BM253" s="227" t="s">
        <v>2750</v>
      </c>
    </row>
    <row r="254" s="2" customFormat="1">
      <c r="A254" s="42"/>
      <c r="B254" s="43"/>
      <c r="C254" s="44"/>
      <c r="D254" s="249" t="s">
        <v>253</v>
      </c>
      <c r="E254" s="44"/>
      <c r="F254" s="250" t="s">
        <v>684</v>
      </c>
      <c r="G254" s="44"/>
      <c r="H254" s="44"/>
      <c r="I254" s="231"/>
      <c r="J254" s="44"/>
      <c r="K254" s="44"/>
      <c r="L254" s="48"/>
      <c r="M254" s="232"/>
      <c r="N254" s="233"/>
      <c r="O254" s="88"/>
      <c r="P254" s="88"/>
      <c r="Q254" s="88"/>
      <c r="R254" s="88"/>
      <c r="S254" s="88"/>
      <c r="T254" s="89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T254" s="20" t="s">
        <v>253</v>
      </c>
      <c r="AU254" s="20" t="s">
        <v>21</v>
      </c>
    </row>
    <row r="255" s="13" customFormat="1">
      <c r="A255" s="13"/>
      <c r="B255" s="234"/>
      <c r="C255" s="235"/>
      <c r="D255" s="229" t="s">
        <v>166</v>
      </c>
      <c r="E255" s="236" t="s">
        <v>44</v>
      </c>
      <c r="F255" s="237" t="s">
        <v>2751</v>
      </c>
      <c r="G255" s="235"/>
      <c r="H255" s="238">
        <v>9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166</v>
      </c>
      <c r="AU255" s="244" t="s">
        <v>21</v>
      </c>
      <c r="AV255" s="13" t="s">
        <v>21</v>
      </c>
      <c r="AW255" s="13" t="s">
        <v>42</v>
      </c>
      <c r="AX255" s="13" t="s">
        <v>82</v>
      </c>
      <c r="AY255" s="244" t="s">
        <v>152</v>
      </c>
    </row>
    <row r="256" s="13" customFormat="1">
      <c r="A256" s="13"/>
      <c r="B256" s="234"/>
      <c r="C256" s="235"/>
      <c r="D256" s="229" t="s">
        <v>166</v>
      </c>
      <c r="E256" s="236" t="s">
        <v>44</v>
      </c>
      <c r="F256" s="237" t="s">
        <v>2752</v>
      </c>
      <c r="G256" s="235"/>
      <c r="H256" s="238">
        <v>15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166</v>
      </c>
      <c r="AU256" s="244" t="s">
        <v>21</v>
      </c>
      <c r="AV256" s="13" t="s">
        <v>21</v>
      </c>
      <c r="AW256" s="13" t="s">
        <v>42</v>
      </c>
      <c r="AX256" s="13" t="s">
        <v>82</v>
      </c>
      <c r="AY256" s="244" t="s">
        <v>152</v>
      </c>
    </row>
    <row r="257" s="14" customFormat="1">
      <c r="A257" s="14"/>
      <c r="B257" s="251"/>
      <c r="C257" s="252"/>
      <c r="D257" s="229" t="s">
        <v>166</v>
      </c>
      <c r="E257" s="253" t="s">
        <v>44</v>
      </c>
      <c r="F257" s="254" t="s">
        <v>261</v>
      </c>
      <c r="G257" s="252"/>
      <c r="H257" s="255">
        <v>24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166</v>
      </c>
      <c r="AU257" s="261" t="s">
        <v>21</v>
      </c>
      <c r="AV257" s="14" t="s">
        <v>171</v>
      </c>
      <c r="AW257" s="14" t="s">
        <v>42</v>
      </c>
      <c r="AX257" s="14" t="s">
        <v>90</v>
      </c>
      <c r="AY257" s="261" t="s">
        <v>152</v>
      </c>
    </row>
    <row r="258" s="2" customFormat="1" ht="16.5" customHeight="1">
      <c r="A258" s="42"/>
      <c r="B258" s="43"/>
      <c r="C258" s="216" t="s">
        <v>519</v>
      </c>
      <c r="D258" s="216" t="s">
        <v>155</v>
      </c>
      <c r="E258" s="217" t="s">
        <v>687</v>
      </c>
      <c r="F258" s="218" t="s">
        <v>688</v>
      </c>
      <c r="G258" s="219" t="s">
        <v>283</v>
      </c>
      <c r="H258" s="220">
        <v>24</v>
      </c>
      <c r="I258" s="221"/>
      <c r="J258" s="222">
        <f>ROUND(I258*H258,2)</f>
        <v>0</v>
      </c>
      <c r="K258" s="218" t="s">
        <v>251</v>
      </c>
      <c r="L258" s="48"/>
      <c r="M258" s="223" t="s">
        <v>44</v>
      </c>
      <c r="N258" s="224" t="s">
        <v>53</v>
      </c>
      <c r="O258" s="88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27" t="s">
        <v>171</v>
      </c>
      <c r="AT258" s="227" t="s">
        <v>155</v>
      </c>
      <c r="AU258" s="227" t="s">
        <v>21</v>
      </c>
      <c r="AY258" s="20" t="s">
        <v>152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20" t="s">
        <v>90</v>
      </c>
      <c r="BK258" s="228">
        <f>ROUND(I258*H258,2)</f>
        <v>0</v>
      </c>
      <c r="BL258" s="20" t="s">
        <v>171</v>
      </c>
      <c r="BM258" s="227" t="s">
        <v>2753</v>
      </c>
    </row>
    <row r="259" s="2" customFormat="1">
      <c r="A259" s="42"/>
      <c r="B259" s="43"/>
      <c r="C259" s="44"/>
      <c r="D259" s="249" t="s">
        <v>253</v>
      </c>
      <c r="E259" s="44"/>
      <c r="F259" s="250" t="s">
        <v>690</v>
      </c>
      <c r="G259" s="44"/>
      <c r="H259" s="44"/>
      <c r="I259" s="231"/>
      <c r="J259" s="44"/>
      <c r="K259" s="44"/>
      <c r="L259" s="48"/>
      <c r="M259" s="232"/>
      <c r="N259" s="233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253</v>
      </c>
      <c r="AU259" s="20" t="s">
        <v>21</v>
      </c>
    </row>
    <row r="260" s="13" customFormat="1">
      <c r="A260" s="13"/>
      <c r="B260" s="234"/>
      <c r="C260" s="235"/>
      <c r="D260" s="229" t="s">
        <v>166</v>
      </c>
      <c r="E260" s="236" t="s">
        <v>44</v>
      </c>
      <c r="F260" s="237" t="s">
        <v>2751</v>
      </c>
      <c r="G260" s="235"/>
      <c r="H260" s="238">
        <v>9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166</v>
      </c>
      <c r="AU260" s="244" t="s">
        <v>21</v>
      </c>
      <c r="AV260" s="13" t="s">
        <v>21</v>
      </c>
      <c r="AW260" s="13" t="s">
        <v>42</v>
      </c>
      <c r="AX260" s="13" t="s">
        <v>82</v>
      </c>
      <c r="AY260" s="244" t="s">
        <v>152</v>
      </c>
    </row>
    <row r="261" s="13" customFormat="1">
      <c r="A261" s="13"/>
      <c r="B261" s="234"/>
      <c r="C261" s="235"/>
      <c r="D261" s="229" t="s">
        <v>166</v>
      </c>
      <c r="E261" s="236" t="s">
        <v>44</v>
      </c>
      <c r="F261" s="237" t="s">
        <v>2752</v>
      </c>
      <c r="G261" s="235"/>
      <c r="H261" s="238">
        <v>15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166</v>
      </c>
      <c r="AU261" s="244" t="s">
        <v>21</v>
      </c>
      <c r="AV261" s="13" t="s">
        <v>21</v>
      </c>
      <c r="AW261" s="13" t="s">
        <v>42</v>
      </c>
      <c r="AX261" s="13" t="s">
        <v>82</v>
      </c>
      <c r="AY261" s="244" t="s">
        <v>152</v>
      </c>
    </row>
    <row r="262" s="14" customFormat="1">
      <c r="A262" s="14"/>
      <c r="B262" s="251"/>
      <c r="C262" s="252"/>
      <c r="D262" s="229" t="s">
        <v>166</v>
      </c>
      <c r="E262" s="253" t="s">
        <v>44</v>
      </c>
      <c r="F262" s="254" t="s">
        <v>261</v>
      </c>
      <c r="G262" s="252"/>
      <c r="H262" s="255">
        <v>24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166</v>
      </c>
      <c r="AU262" s="261" t="s">
        <v>21</v>
      </c>
      <c r="AV262" s="14" t="s">
        <v>171</v>
      </c>
      <c r="AW262" s="14" t="s">
        <v>42</v>
      </c>
      <c r="AX262" s="14" t="s">
        <v>90</v>
      </c>
      <c r="AY262" s="261" t="s">
        <v>152</v>
      </c>
    </row>
    <row r="263" s="2" customFormat="1" ht="16.5" customHeight="1">
      <c r="A263" s="42"/>
      <c r="B263" s="43"/>
      <c r="C263" s="216" t="s">
        <v>529</v>
      </c>
      <c r="D263" s="216" t="s">
        <v>155</v>
      </c>
      <c r="E263" s="217" t="s">
        <v>2754</v>
      </c>
      <c r="F263" s="218" t="s">
        <v>2755</v>
      </c>
      <c r="G263" s="219" t="s">
        <v>283</v>
      </c>
      <c r="H263" s="220">
        <v>3</v>
      </c>
      <c r="I263" s="221"/>
      <c r="J263" s="222">
        <f>ROUND(I263*H263,2)</f>
        <v>0</v>
      </c>
      <c r="K263" s="218" t="s">
        <v>251</v>
      </c>
      <c r="L263" s="48"/>
      <c r="M263" s="223" t="s">
        <v>44</v>
      </c>
      <c r="N263" s="224" t="s">
        <v>53</v>
      </c>
      <c r="O263" s="88"/>
      <c r="P263" s="225">
        <f>O263*H263</f>
        <v>0</v>
      </c>
      <c r="Q263" s="225">
        <v>3.0000000000000001E-05</v>
      </c>
      <c r="R263" s="225">
        <f>Q263*H263</f>
        <v>9.0000000000000006E-05</v>
      </c>
      <c r="S263" s="225">
        <v>0</v>
      </c>
      <c r="T263" s="226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27" t="s">
        <v>171</v>
      </c>
      <c r="AT263" s="227" t="s">
        <v>155</v>
      </c>
      <c r="AU263" s="227" t="s">
        <v>21</v>
      </c>
      <c r="AY263" s="20" t="s">
        <v>152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20" t="s">
        <v>90</v>
      </c>
      <c r="BK263" s="228">
        <f>ROUND(I263*H263,2)</f>
        <v>0</v>
      </c>
      <c r="BL263" s="20" t="s">
        <v>171</v>
      </c>
      <c r="BM263" s="227" t="s">
        <v>2756</v>
      </c>
    </row>
    <row r="264" s="2" customFormat="1">
      <c r="A264" s="42"/>
      <c r="B264" s="43"/>
      <c r="C264" s="44"/>
      <c r="D264" s="249" t="s">
        <v>253</v>
      </c>
      <c r="E264" s="44"/>
      <c r="F264" s="250" t="s">
        <v>2757</v>
      </c>
      <c r="G264" s="44"/>
      <c r="H264" s="44"/>
      <c r="I264" s="231"/>
      <c r="J264" s="44"/>
      <c r="K264" s="44"/>
      <c r="L264" s="48"/>
      <c r="M264" s="232"/>
      <c r="N264" s="233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253</v>
      </c>
      <c r="AU264" s="20" t="s">
        <v>21</v>
      </c>
    </row>
    <row r="265" s="13" customFormat="1">
      <c r="A265" s="13"/>
      <c r="B265" s="234"/>
      <c r="C265" s="235"/>
      <c r="D265" s="229" t="s">
        <v>166</v>
      </c>
      <c r="E265" s="236" t="s">
        <v>44</v>
      </c>
      <c r="F265" s="237" t="s">
        <v>2758</v>
      </c>
      <c r="G265" s="235"/>
      <c r="H265" s="238">
        <v>3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166</v>
      </c>
      <c r="AU265" s="244" t="s">
        <v>21</v>
      </c>
      <c r="AV265" s="13" t="s">
        <v>21</v>
      </c>
      <c r="AW265" s="13" t="s">
        <v>42</v>
      </c>
      <c r="AX265" s="13" t="s">
        <v>82</v>
      </c>
      <c r="AY265" s="244" t="s">
        <v>152</v>
      </c>
    </row>
    <row r="266" s="14" customFormat="1">
      <c r="A266" s="14"/>
      <c r="B266" s="251"/>
      <c r="C266" s="252"/>
      <c r="D266" s="229" t="s">
        <v>166</v>
      </c>
      <c r="E266" s="253" t="s">
        <v>44</v>
      </c>
      <c r="F266" s="254" t="s">
        <v>261</v>
      </c>
      <c r="G266" s="252"/>
      <c r="H266" s="255">
        <v>3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166</v>
      </c>
      <c r="AU266" s="261" t="s">
        <v>21</v>
      </c>
      <c r="AV266" s="14" t="s">
        <v>171</v>
      </c>
      <c r="AW266" s="14" t="s">
        <v>42</v>
      </c>
      <c r="AX266" s="14" t="s">
        <v>90</v>
      </c>
      <c r="AY266" s="261" t="s">
        <v>152</v>
      </c>
    </row>
    <row r="267" s="12" customFormat="1" ht="22.8" customHeight="1">
      <c r="A267" s="12"/>
      <c r="B267" s="200"/>
      <c r="C267" s="201"/>
      <c r="D267" s="202" t="s">
        <v>81</v>
      </c>
      <c r="E267" s="214" t="s">
        <v>691</v>
      </c>
      <c r="F267" s="214" t="s">
        <v>692</v>
      </c>
      <c r="G267" s="201"/>
      <c r="H267" s="201"/>
      <c r="I267" s="204"/>
      <c r="J267" s="215">
        <f>BK267</f>
        <v>0</v>
      </c>
      <c r="K267" s="201"/>
      <c r="L267" s="206"/>
      <c r="M267" s="207"/>
      <c r="N267" s="208"/>
      <c r="O267" s="208"/>
      <c r="P267" s="209">
        <f>SUM(P268:P294)</f>
        <v>0</v>
      </c>
      <c r="Q267" s="208"/>
      <c r="R267" s="209">
        <f>SUM(R268:R294)</f>
        <v>0</v>
      </c>
      <c r="S267" s="208"/>
      <c r="T267" s="210">
        <f>SUM(T268:T294)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1" t="s">
        <v>90</v>
      </c>
      <c r="AT267" s="212" t="s">
        <v>81</v>
      </c>
      <c r="AU267" s="212" t="s">
        <v>90</v>
      </c>
      <c r="AY267" s="211" t="s">
        <v>152</v>
      </c>
      <c r="BK267" s="213">
        <f>SUM(BK268:BK294)</f>
        <v>0</v>
      </c>
    </row>
    <row r="268" s="2" customFormat="1" ht="24.15" customHeight="1">
      <c r="A268" s="42"/>
      <c r="B268" s="43"/>
      <c r="C268" s="216" t="s">
        <v>534</v>
      </c>
      <c r="D268" s="216" t="s">
        <v>155</v>
      </c>
      <c r="E268" s="217" t="s">
        <v>706</v>
      </c>
      <c r="F268" s="218" t="s">
        <v>707</v>
      </c>
      <c r="G268" s="219" t="s">
        <v>365</v>
      </c>
      <c r="H268" s="220">
        <v>14.224</v>
      </c>
      <c r="I268" s="221"/>
      <c r="J268" s="222">
        <f>ROUND(I268*H268,2)</f>
        <v>0</v>
      </c>
      <c r="K268" s="218" t="s">
        <v>251</v>
      </c>
      <c r="L268" s="48"/>
      <c r="M268" s="223" t="s">
        <v>44</v>
      </c>
      <c r="N268" s="224" t="s">
        <v>53</v>
      </c>
      <c r="O268" s="88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R268" s="227" t="s">
        <v>171</v>
      </c>
      <c r="AT268" s="227" t="s">
        <v>155</v>
      </c>
      <c r="AU268" s="227" t="s">
        <v>21</v>
      </c>
      <c r="AY268" s="20" t="s">
        <v>152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0" t="s">
        <v>90</v>
      </c>
      <c r="BK268" s="228">
        <f>ROUND(I268*H268,2)</f>
        <v>0</v>
      </c>
      <c r="BL268" s="20" t="s">
        <v>171</v>
      </c>
      <c r="BM268" s="227" t="s">
        <v>2759</v>
      </c>
    </row>
    <row r="269" s="2" customFormat="1">
      <c r="A269" s="42"/>
      <c r="B269" s="43"/>
      <c r="C269" s="44"/>
      <c r="D269" s="249" t="s">
        <v>253</v>
      </c>
      <c r="E269" s="44"/>
      <c r="F269" s="250" t="s">
        <v>709</v>
      </c>
      <c r="G269" s="44"/>
      <c r="H269" s="44"/>
      <c r="I269" s="231"/>
      <c r="J269" s="44"/>
      <c r="K269" s="44"/>
      <c r="L269" s="48"/>
      <c r="M269" s="232"/>
      <c r="N269" s="233"/>
      <c r="O269" s="88"/>
      <c r="P269" s="88"/>
      <c r="Q269" s="88"/>
      <c r="R269" s="88"/>
      <c r="S269" s="88"/>
      <c r="T269" s="89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T269" s="20" t="s">
        <v>253</v>
      </c>
      <c r="AU269" s="20" t="s">
        <v>21</v>
      </c>
    </row>
    <row r="270" s="13" customFormat="1">
      <c r="A270" s="13"/>
      <c r="B270" s="234"/>
      <c r="C270" s="235"/>
      <c r="D270" s="229" t="s">
        <v>166</v>
      </c>
      <c r="E270" s="236" t="s">
        <v>44</v>
      </c>
      <c r="F270" s="237" t="s">
        <v>2760</v>
      </c>
      <c r="G270" s="235"/>
      <c r="H270" s="238">
        <v>10.853999999999999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166</v>
      </c>
      <c r="AU270" s="244" t="s">
        <v>21</v>
      </c>
      <c r="AV270" s="13" t="s">
        <v>21</v>
      </c>
      <c r="AW270" s="13" t="s">
        <v>42</v>
      </c>
      <c r="AX270" s="13" t="s">
        <v>82</v>
      </c>
      <c r="AY270" s="244" t="s">
        <v>152</v>
      </c>
    </row>
    <row r="271" s="13" customFormat="1">
      <c r="A271" s="13"/>
      <c r="B271" s="234"/>
      <c r="C271" s="235"/>
      <c r="D271" s="229" t="s">
        <v>166</v>
      </c>
      <c r="E271" s="236" t="s">
        <v>44</v>
      </c>
      <c r="F271" s="237" t="s">
        <v>2761</v>
      </c>
      <c r="G271" s="235"/>
      <c r="H271" s="238">
        <v>3.3700000000000001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166</v>
      </c>
      <c r="AU271" s="244" t="s">
        <v>21</v>
      </c>
      <c r="AV271" s="13" t="s">
        <v>21</v>
      </c>
      <c r="AW271" s="13" t="s">
        <v>42</v>
      </c>
      <c r="AX271" s="13" t="s">
        <v>82</v>
      </c>
      <c r="AY271" s="244" t="s">
        <v>152</v>
      </c>
    </row>
    <row r="272" s="14" customFormat="1">
      <c r="A272" s="14"/>
      <c r="B272" s="251"/>
      <c r="C272" s="252"/>
      <c r="D272" s="229" t="s">
        <v>166</v>
      </c>
      <c r="E272" s="253" t="s">
        <v>44</v>
      </c>
      <c r="F272" s="254" t="s">
        <v>261</v>
      </c>
      <c r="G272" s="252"/>
      <c r="H272" s="255">
        <v>14.224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166</v>
      </c>
      <c r="AU272" s="261" t="s">
        <v>21</v>
      </c>
      <c r="AV272" s="14" t="s">
        <v>171</v>
      </c>
      <c r="AW272" s="14" t="s">
        <v>42</v>
      </c>
      <c r="AX272" s="14" t="s">
        <v>90</v>
      </c>
      <c r="AY272" s="261" t="s">
        <v>152</v>
      </c>
    </row>
    <row r="273" s="2" customFormat="1" ht="24.15" customHeight="1">
      <c r="A273" s="42"/>
      <c r="B273" s="43"/>
      <c r="C273" s="216" t="s">
        <v>539</v>
      </c>
      <c r="D273" s="216" t="s">
        <v>155</v>
      </c>
      <c r="E273" s="217" t="s">
        <v>713</v>
      </c>
      <c r="F273" s="218" t="s">
        <v>714</v>
      </c>
      <c r="G273" s="219" t="s">
        <v>365</v>
      </c>
      <c r="H273" s="220">
        <v>56.896000000000001</v>
      </c>
      <c r="I273" s="221"/>
      <c r="J273" s="222">
        <f>ROUND(I273*H273,2)</f>
        <v>0</v>
      </c>
      <c r="K273" s="218" t="s">
        <v>251</v>
      </c>
      <c r="L273" s="48"/>
      <c r="M273" s="223" t="s">
        <v>44</v>
      </c>
      <c r="N273" s="224" t="s">
        <v>53</v>
      </c>
      <c r="O273" s="88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27" t="s">
        <v>171</v>
      </c>
      <c r="AT273" s="227" t="s">
        <v>155</v>
      </c>
      <c r="AU273" s="227" t="s">
        <v>21</v>
      </c>
      <c r="AY273" s="20" t="s">
        <v>152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20" t="s">
        <v>90</v>
      </c>
      <c r="BK273" s="228">
        <f>ROUND(I273*H273,2)</f>
        <v>0</v>
      </c>
      <c r="BL273" s="20" t="s">
        <v>171</v>
      </c>
      <c r="BM273" s="227" t="s">
        <v>2762</v>
      </c>
    </row>
    <row r="274" s="2" customFormat="1">
      <c r="A274" s="42"/>
      <c r="B274" s="43"/>
      <c r="C274" s="44"/>
      <c r="D274" s="249" t="s">
        <v>253</v>
      </c>
      <c r="E274" s="44"/>
      <c r="F274" s="250" t="s">
        <v>716</v>
      </c>
      <c r="G274" s="44"/>
      <c r="H274" s="44"/>
      <c r="I274" s="231"/>
      <c r="J274" s="44"/>
      <c r="K274" s="44"/>
      <c r="L274" s="48"/>
      <c r="M274" s="232"/>
      <c r="N274" s="233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253</v>
      </c>
      <c r="AU274" s="20" t="s">
        <v>21</v>
      </c>
    </row>
    <row r="275" s="13" customFormat="1">
      <c r="A275" s="13"/>
      <c r="B275" s="234"/>
      <c r="C275" s="235"/>
      <c r="D275" s="229" t="s">
        <v>166</v>
      </c>
      <c r="E275" s="236" t="s">
        <v>44</v>
      </c>
      <c r="F275" s="237" t="s">
        <v>2760</v>
      </c>
      <c r="G275" s="235"/>
      <c r="H275" s="238">
        <v>10.853999999999999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166</v>
      </c>
      <c r="AU275" s="244" t="s">
        <v>21</v>
      </c>
      <c r="AV275" s="13" t="s">
        <v>21</v>
      </c>
      <c r="AW275" s="13" t="s">
        <v>42</v>
      </c>
      <c r="AX275" s="13" t="s">
        <v>82</v>
      </c>
      <c r="AY275" s="244" t="s">
        <v>152</v>
      </c>
    </row>
    <row r="276" s="13" customFormat="1">
      <c r="A276" s="13"/>
      <c r="B276" s="234"/>
      <c r="C276" s="235"/>
      <c r="D276" s="229" t="s">
        <v>166</v>
      </c>
      <c r="E276" s="236" t="s">
        <v>44</v>
      </c>
      <c r="F276" s="237" t="s">
        <v>2761</v>
      </c>
      <c r="G276" s="235"/>
      <c r="H276" s="238">
        <v>3.3700000000000001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166</v>
      </c>
      <c r="AU276" s="244" t="s">
        <v>21</v>
      </c>
      <c r="AV276" s="13" t="s">
        <v>21</v>
      </c>
      <c r="AW276" s="13" t="s">
        <v>42</v>
      </c>
      <c r="AX276" s="13" t="s">
        <v>82</v>
      </c>
      <c r="AY276" s="244" t="s">
        <v>152</v>
      </c>
    </row>
    <row r="277" s="14" customFormat="1">
      <c r="A277" s="14"/>
      <c r="B277" s="251"/>
      <c r="C277" s="252"/>
      <c r="D277" s="229" t="s">
        <v>166</v>
      </c>
      <c r="E277" s="253" t="s">
        <v>44</v>
      </c>
      <c r="F277" s="254" t="s">
        <v>261</v>
      </c>
      <c r="G277" s="252"/>
      <c r="H277" s="255">
        <v>14.224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166</v>
      </c>
      <c r="AU277" s="261" t="s">
        <v>21</v>
      </c>
      <c r="AV277" s="14" t="s">
        <v>171</v>
      </c>
      <c r="AW277" s="14" t="s">
        <v>42</v>
      </c>
      <c r="AX277" s="14" t="s">
        <v>90</v>
      </c>
      <c r="AY277" s="261" t="s">
        <v>152</v>
      </c>
    </row>
    <row r="278" s="13" customFormat="1">
      <c r="A278" s="13"/>
      <c r="B278" s="234"/>
      <c r="C278" s="235"/>
      <c r="D278" s="229" t="s">
        <v>166</v>
      </c>
      <c r="E278" s="235"/>
      <c r="F278" s="237" t="s">
        <v>2763</v>
      </c>
      <c r="G278" s="235"/>
      <c r="H278" s="238">
        <v>56.896000000000001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166</v>
      </c>
      <c r="AU278" s="244" t="s">
        <v>21</v>
      </c>
      <c r="AV278" s="13" t="s">
        <v>21</v>
      </c>
      <c r="AW278" s="13" t="s">
        <v>4</v>
      </c>
      <c r="AX278" s="13" t="s">
        <v>90</v>
      </c>
      <c r="AY278" s="244" t="s">
        <v>152</v>
      </c>
    </row>
    <row r="279" s="2" customFormat="1" ht="24.15" customHeight="1">
      <c r="A279" s="42"/>
      <c r="B279" s="43"/>
      <c r="C279" s="216" t="s">
        <v>543</v>
      </c>
      <c r="D279" s="216" t="s">
        <v>155</v>
      </c>
      <c r="E279" s="217" t="s">
        <v>1876</v>
      </c>
      <c r="F279" s="218" t="s">
        <v>1877</v>
      </c>
      <c r="G279" s="219" t="s">
        <v>365</v>
      </c>
      <c r="H279" s="220">
        <v>0.439</v>
      </c>
      <c r="I279" s="221"/>
      <c r="J279" s="222">
        <f>ROUND(I279*H279,2)</f>
        <v>0</v>
      </c>
      <c r="K279" s="218" t="s">
        <v>251</v>
      </c>
      <c r="L279" s="48"/>
      <c r="M279" s="223" t="s">
        <v>44</v>
      </c>
      <c r="N279" s="224" t="s">
        <v>53</v>
      </c>
      <c r="O279" s="88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27" t="s">
        <v>171</v>
      </c>
      <c r="AT279" s="227" t="s">
        <v>155</v>
      </c>
      <c r="AU279" s="227" t="s">
        <v>21</v>
      </c>
      <c r="AY279" s="20" t="s">
        <v>152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90</v>
      </c>
      <c r="BK279" s="228">
        <f>ROUND(I279*H279,2)</f>
        <v>0</v>
      </c>
      <c r="BL279" s="20" t="s">
        <v>171</v>
      </c>
      <c r="BM279" s="227" t="s">
        <v>2764</v>
      </c>
    </row>
    <row r="280" s="2" customFormat="1">
      <c r="A280" s="42"/>
      <c r="B280" s="43"/>
      <c r="C280" s="44"/>
      <c r="D280" s="249" t="s">
        <v>253</v>
      </c>
      <c r="E280" s="44"/>
      <c r="F280" s="250" t="s">
        <v>1879</v>
      </c>
      <c r="G280" s="44"/>
      <c r="H280" s="44"/>
      <c r="I280" s="231"/>
      <c r="J280" s="44"/>
      <c r="K280" s="44"/>
      <c r="L280" s="48"/>
      <c r="M280" s="232"/>
      <c r="N280" s="233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253</v>
      </c>
      <c r="AU280" s="20" t="s">
        <v>21</v>
      </c>
    </row>
    <row r="281" s="13" customFormat="1">
      <c r="A281" s="13"/>
      <c r="B281" s="234"/>
      <c r="C281" s="235"/>
      <c r="D281" s="229" t="s">
        <v>166</v>
      </c>
      <c r="E281" s="236" t="s">
        <v>44</v>
      </c>
      <c r="F281" s="237" t="s">
        <v>2765</v>
      </c>
      <c r="G281" s="235"/>
      <c r="H281" s="238">
        <v>0.439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166</v>
      </c>
      <c r="AU281" s="244" t="s">
        <v>21</v>
      </c>
      <c r="AV281" s="13" t="s">
        <v>21</v>
      </c>
      <c r="AW281" s="13" t="s">
        <v>42</v>
      </c>
      <c r="AX281" s="13" t="s">
        <v>90</v>
      </c>
      <c r="AY281" s="244" t="s">
        <v>152</v>
      </c>
    </row>
    <row r="282" s="2" customFormat="1" ht="24.15" customHeight="1">
      <c r="A282" s="42"/>
      <c r="B282" s="43"/>
      <c r="C282" s="216" t="s">
        <v>548</v>
      </c>
      <c r="D282" s="216" t="s">
        <v>155</v>
      </c>
      <c r="E282" s="217" t="s">
        <v>1881</v>
      </c>
      <c r="F282" s="218" t="s">
        <v>714</v>
      </c>
      <c r="G282" s="219" t="s">
        <v>365</v>
      </c>
      <c r="H282" s="220">
        <v>1.756</v>
      </c>
      <c r="I282" s="221"/>
      <c r="J282" s="222">
        <f>ROUND(I282*H282,2)</f>
        <v>0</v>
      </c>
      <c r="K282" s="218" t="s">
        <v>251</v>
      </c>
      <c r="L282" s="48"/>
      <c r="M282" s="223" t="s">
        <v>44</v>
      </c>
      <c r="N282" s="224" t="s">
        <v>53</v>
      </c>
      <c r="O282" s="88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R282" s="227" t="s">
        <v>171</v>
      </c>
      <c r="AT282" s="227" t="s">
        <v>155</v>
      </c>
      <c r="AU282" s="227" t="s">
        <v>21</v>
      </c>
      <c r="AY282" s="20" t="s">
        <v>152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20" t="s">
        <v>90</v>
      </c>
      <c r="BK282" s="228">
        <f>ROUND(I282*H282,2)</f>
        <v>0</v>
      </c>
      <c r="BL282" s="20" t="s">
        <v>171</v>
      </c>
      <c r="BM282" s="227" t="s">
        <v>2766</v>
      </c>
    </row>
    <row r="283" s="2" customFormat="1">
      <c r="A283" s="42"/>
      <c r="B283" s="43"/>
      <c r="C283" s="44"/>
      <c r="D283" s="249" t="s">
        <v>253</v>
      </c>
      <c r="E283" s="44"/>
      <c r="F283" s="250" t="s">
        <v>1883</v>
      </c>
      <c r="G283" s="44"/>
      <c r="H283" s="44"/>
      <c r="I283" s="231"/>
      <c r="J283" s="44"/>
      <c r="K283" s="44"/>
      <c r="L283" s="48"/>
      <c r="M283" s="232"/>
      <c r="N283" s="233"/>
      <c r="O283" s="88"/>
      <c r="P283" s="88"/>
      <c r="Q283" s="88"/>
      <c r="R283" s="88"/>
      <c r="S283" s="88"/>
      <c r="T283" s="89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T283" s="20" t="s">
        <v>253</v>
      </c>
      <c r="AU283" s="20" t="s">
        <v>21</v>
      </c>
    </row>
    <row r="284" s="13" customFormat="1">
      <c r="A284" s="13"/>
      <c r="B284" s="234"/>
      <c r="C284" s="235"/>
      <c r="D284" s="229" t="s">
        <v>166</v>
      </c>
      <c r="E284" s="236" t="s">
        <v>44</v>
      </c>
      <c r="F284" s="237" t="s">
        <v>2765</v>
      </c>
      <c r="G284" s="235"/>
      <c r="H284" s="238">
        <v>0.439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166</v>
      </c>
      <c r="AU284" s="244" t="s">
        <v>21</v>
      </c>
      <c r="AV284" s="13" t="s">
        <v>21</v>
      </c>
      <c r="AW284" s="13" t="s">
        <v>42</v>
      </c>
      <c r="AX284" s="13" t="s">
        <v>90</v>
      </c>
      <c r="AY284" s="244" t="s">
        <v>152</v>
      </c>
    </row>
    <row r="285" s="13" customFormat="1">
      <c r="A285" s="13"/>
      <c r="B285" s="234"/>
      <c r="C285" s="235"/>
      <c r="D285" s="229" t="s">
        <v>166</v>
      </c>
      <c r="E285" s="235"/>
      <c r="F285" s="237" t="s">
        <v>2767</v>
      </c>
      <c r="G285" s="235"/>
      <c r="H285" s="238">
        <v>1.756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166</v>
      </c>
      <c r="AU285" s="244" t="s">
        <v>21</v>
      </c>
      <c r="AV285" s="13" t="s">
        <v>21</v>
      </c>
      <c r="AW285" s="13" t="s">
        <v>4</v>
      </c>
      <c r="AX285" s="13" t="s">
        <v>90</v>
      </c>
      <c r="AY285" s="244" t="s">
        <v>152</v>
      </c>
    </row>
    <row r="286" s="2" customFormat="1" ht="24.15" customHeight="1">
      <c r="A286" s="42"/>
      <c r="B286" s="43"/>
      <c r="C286" s="216" t="s">
        <v>553</v>
      </c>
      <c r="D286" s="216" t="s">
        <v>155</v>
      </c>
      <c r="E286" s="217" t="s">
        <v>1885</v>
      </c>
      <c r="F286" s="218" t="s">
        <v>1886</v>
      </c>
      <c r="G286" s="219" t="s">
        <v>365</v>
      </c>
      <c r="H286" s="220">
        <v>0.439</v>
      </c>
      <c r="I286" s="221"/>
      <c r="J286" s="222">
        <f>ROUND(I286*H286,2)</f>
        <v>0</v>
      </c>
      <c r="K286" s="218" t="s">
        <v>251</v>
      </c>
      <c r="L286" s="48"/>
      <c r="M286" s="223" t="s">
        <v>44</v>
      </c>
      <c r="N286" s="224" t="s">
        <v>53</v>
      </c>
      <c r="O286" s="88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R286" s="227" t="s">
        <v>171</v>
      </c>
      <c r="AT286" s="227" t="s">
        <v>155</v>
      </c>
      <c r="AU286" s="227" t="s">
        <v>21</v>
      </c>
      <c r="AY286" s="20" t="s">
        <v>152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90</v>
      </c>
      <c r="BK286" s="228">
        <f>ROUND(I286*H286,2)</f>
        <v>0</v>
      </c>
      <c r="BL286" s="20" t="s">
        <v>171</v>
      </c>
      <c r="BM286" s="227" t="s">
        <v>2768</v>
      </c>
    </row>
    <row r="287" s="2" customFormat="1">
      <c r="A287" s="42"/>
      <c r="B287" s="43"/>
      <c r="C287" s="44"/>
      <c r="D287" s="249" t="s">
        <v>253</v>
      </c>
      <c r="E287" s="44"/>
      <c r="F287" s="250" t="s">
        <v>1888</v>
      </c>
      <c r="G287" s="44"/>
      <c r="H287" s="44"/>
      <c r="I287" s="231"/>
      <c r="J287" s="44"/>
      <c r="K287" s="44"/>
      <c r="L287" s="48"/>
      <c r="M287" s="232"/>
      <c r="N287" s="233"/>
      <c r="O287" s="88"/>
      <c r="P287" s="88"/>
      <c r="Q287" s="88"/>
      <c r="R287" s="88"/>
      <c r="S287" s="88"/>
      <c r="T287" s="89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T287" s="20" t="s">
        <v>253</v>
      </c>
      <c r="AU287" s="20" t="s">
        <v>21</v>
      </c>
    </row>
    <row r="288" s="13" customFormat="1">
      <c r="A288" s="13"/>
      <c r="B288" s="234"/>
      <c r="C288" s="235"/>
      <c r="D288" s="229" t="s">
        <v>166</v>
      </c>
      <c r="E288" s="236" t="s">
        <v>44</v>
      </c>
      <c r="F288" s="237" t="s">
        <v>2765</v>
      </c>
      <c r="G288" s="235"/>
      <c r="H288" s="238">
        <v>0.439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166</v>
      </c>
      <c r="AU288" s="244" t="s">
        <v>21</v>
      </c>
      <c r="AV288" s="13" t="s">
        <v>21</v>
      </c>
      <c r="AW288" s="13" t="s">
        <v>42</v>
      </c>
      <c r="AX288" s="13" t="s">
        <v>90</v>
      </c>
      <c r="AY288" s="244" t="s">
        <v>152</v>
      </c>
    </row>
    <row r="289" s="2" customFormat="1" ht="24.15" customHeight="1">
      <c r="A289" s="42"/>
      <c r="B289" s="43"/>
      <c r="C289" s="216" t="s">
        <v>558</v>
      </c>
      <c r="D289" s="216" t="s">
        <v>155</v>
      </c>
      <c r="E289" s="217" t="s">
        <v>724</v>
      </c>
      <c r="F289" s="218" t="s">
        <v>364</v>
      </c>
      <c r="G289" s="219" t="s">
        <v>365</v>
      </c>
      <c r="H289" s="220">
        <v>10.853999999999999</v>
      </c>
      <c r="I289" s="221"/>
      <c r="J289" s="222">
        <f>ROUND(I289*H289,2)</f>
        <v>0</v>
      </c>
      <c r="K289" s="218" t="s">
        <v>251</v>
      </c>
      <c r="L289" s="48"/>
      <c r="M289" s="223" t="s">
        <v>44</v>
      </c>
      <c r="N289" s="224" t="s">
        <v>53</v>
      </c>
      <c r="O289" s="88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R289" s="227" t="s">
        <v>171</v>
      </c>
      <c r="AT289" s="227" t="s">
        <v>155</v>
      </c>
      <c r="AU289" s="227" t="s">
        <v>21</v>
      </c>
      <c r="AY289" s="20" t="s">
        <v>152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20" t="s">
        <v>90</v>
      </c>
      <c r="BK289" s="228">
        <f>ROUND(I289*H289,2)</f>
        <v>0</v>
      </c>
      <c r="BL289" s="20" t="s">
        <v>171</v>
      </c>
      <c r="BM289" s="227" t="s">
        <v>2769</v>
      </c>
    </row>
    <row r="290" s="2" customFormat="1">
      <c r="A290" s="42"/>
      <c r="B290" s="43"/>
      <c r="C290" s="44"/>
      <c r="D290" s="249" t="s">
        <v>253</v>
      </c>
      <c r="E290" s="44"/>
      <c r="F290" s="250" t="s">
        <v>726</v>
      </c>
      <c r="G290" s="44"/>
      <c r="H290" s="44"/>
      <c r="I290" s="231"/>
      <c r="J290" s="44"/>
      <c r="K290" s="44"/>
      <c r="L290" s="48"/>
      <c r="M290" s="232"/>
      <c r="N290" s="233"/>
      <c r="O290" s="88"/>
      <c r="P290" s="88"/>
      <c r="Q290" s="88"/>
      <c r="R290" s="88"/>
      <c r="S290" s="88"/>
      <c r="T290" s="89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T290" s="20" t="s">
        <v>253</v>
      </c>
      <c r="AU290" s="20" t="s">
        <v>21</v>
      </c>
    </row>
    <row r="291" s="13" customFormat="1">
      <c r="A291" s="13"/>
      <c r="B291" s="234"/>
      <c r="C291" s="235"/>
      <c r="D291" s="229" t="s">
        <v>166</v>
      </c>
      <c r="E291" s="236" t="s">
        <v>44</v>
      </c>
      <c r="F291" s="237" t="s">
        <v>2760</v>
      </c>
      <c r="G291" s="235"/>
      <c r="H291" s="238">
        <v>10.853999999999999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166</v>
      </c>
      <c r="AU291" s="244" t="s">
        <v>21</v>
      </c>
      <c r="AV291" s="13" t="s">
        <v>21</v>
      </c>
      <c r="AW291" s="13" t="s">
        <v>42</v>
      </c>
      <c r="AX291" s="13" t="s">
        <v>90</v>
      </c>
      <c r="AY291" s="244" t="s">
        <v>152</v>
      </c>
    </row>
    <row r="292" s="2" customFormat="1" ht="24.15" customHeight="1">
      <c r="A292" s="42"/>
      <c r="B292" s="43"/>
      <c r="C292" s="216" t="s">
        <v>563</v>
      </c>
      <c r="D292" s="216" t="s">
        <v>155</v>
      </c>
      <c r="E292" s="217" t="s">
        <v>728</v>
      </c>
      <c r="F292" s="218" t="s">
        <v>729</v>
      </c>
      <c r="G292" s="219" t="s">
        <v>365</v>
      </c>
      <c r="H292" s="220">
        <v>3.3700000000000001</v>
      </c>
      <c r="I292" s="221"/>
      <c r="J292" s="222">
        <f>ROUND(I292*H292,2)</f>
        <v>0</v>
      </c>
      <c r="K292" s="218" t="s">
        <v>251</v>
      </c>
      <c r="L292" s="48"/>
      <c r="M292" s="223" t="s">
        <v>44</v>
      </c>
      <c r="N292" s="224" t="s">
        <v>53</v>
      </c>
      <c r="O292" s="88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R292" s="227" t="s">
        <v>171</v>
      </c>
      <c r="AT292" s="227" t="s">
        <v>155</v>
      </c>
      <c r="AU292" s="227" t="s">
        <v>21</v>
      </c>
      <c r="AY292" s="20" t="s">
        <v>152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20" t="s">
        <v>90</v>
      </c>
      <c r="BK292" s="228">
        <f>ROUND(I292*H292,2)</f>
        <v>0</v>
      </c>
      <c r="BL292" s="20" t="s">
        <v>171</v>
      </c>
      <c r="BM292" s="227" t="s">
        <v>2770</v>
      </c>
    </row>
    <row r="293" s="2" customFormat="1">
      <c r="A293" s="42"/>
      <c r="B293" s="43"/>
      <c r="C293" s="44"/>
      <c r="D293" s="249" t="s">
        <v>253</v>
      </c>
      <c r="E293" s="44"/>
      <c r="F293" s="250" t="s">
        <v>731</v>
      </c>
      <c r="G293" s="44"/>
      <c r="H293" s="44"/>
      <c r="I293" s="231"/>
      <c r="J293" s="44"/>
      <c r="K293" s="44"/>
      <c r="L293" s="48"/>
      <c r="M293" s="232"/>
      <c r="N293" s="233"/>
      <c r="O293" s="88"/>
      <c r="P293" s="88"/>
      <c r="Q293" s="88"/>
      <c r="R293" s="88"/>
      <c r="S293" s="88"/>
      <c r="T293" s="89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T293" s="20" t="s">
        <v>253</v>
      </c>
      <c r="AU293" s="20" t="s">
        <v>21</v>
      </c>
    </row>
    <row r="294" s="13" customFormat="1">
      <c r="A294" s="13"/>
      <c r="B294" s="234"/>
      <c r="C294" s="235"/>
      <c r="D294" s="229" t="s">
        <v>166</v>
      </c>
      <c r="E294" s="236" t="s">
        <v>44</v>
      </c>
      <c r="F294" s="237" t="s">
        <v>2761</v>
      </c>
      <c r="G294" s="235"/>
      <c r="H294" s="238">
        <v>3.3700000000000001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166</v>
      </c>
      <c r="AU294" s="244" t="s">
        <v>21</v>
      </c>
      <c r="AV294" s="13" t="s">
        <v>21</v>
      </c>
      <c r="AW294" s="13" t="s">
        <v>42</v>
      </c>
      <c r="AX294" s="13" t="s">
        <v>90</v>
      </c>
      <c r="AY294" s="244" t="s">
        <v>152</v>
      </c>
    </row>
    <row r="295" s="12" customFormat="1" ht="22.8" customHeight="1">
      <c r="A295" s="12"/>
      <c r="B295" s="200"/>
      <c r="C295" s="201"/>
      <c r="D295" s="202" t="s">
        <v>81</v>
      </c>
      <c r="E295" s="214" t="s">
        <v>732</v>
      </c>
      <c r="F295" s="214" t="s">
        <v>733</v>
      </c>
      <c r="G295" s="201"/>
      <c r="H295" s="201"/>
      <c r="I295" s="204"/>
      <c r="J295" s="215">
        <f>BK295</f>
        <v>0</v>
      </c>
      <c r="K295" s="201"/>
      <c r="L295" s="206"/>
      <c r="M295" s="207"/>
      <c r="N295" s="208"/>
      <c r="O295" s="208"/>
      <c r="P295" s="209">
        <f>SUM(P296:P297)</f>
        <v>0</v>
      </c>
      <c r="Q295" s="208"/>
      <c r="R295" s="209">
        <f>SUM(R296:R297)</f>
        <v>0</v>
      </c>
      <c r="S295" s="208"/>
      <c r="T295" s="210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1" t="s">
        <v>90</v>
      </c>
      <c r="AT295" s="212" t="s">
        <v>81</v>
      </c>
      <c r="AU295" s="212" t="s">
        <v>90</v>
      </c>
      <c r="AY295" s="211" t="s">
        <v>152</v>
      </c>
      <c r="BK295" s="213">
        <f>SUM(BK296:BK297)</f>
        <v>0</v>
      </c>
    </row>
    <row r="296" s="2" customFormat="1" ht="24.15" customHeight="1">
      <c r="A296" s="42"/>
      <c r="B296" s="43"/>
      <c r="C296" s="216" t="s">
        <v>567</v>
      </c>
      <c r="D296" s="216" t="s">
        <v>155</v>
      </c>
      <c r="E296" s="217" t="s">
        <v>735</v>
      </c>
      <c r="F296" s="218" t="s">
        <v>736</v>
      </c>
      <c r="G296" s="219" t="s">
        <v>365</v>
      </c>
      <c r="H296" s="220">
        <v>85.313999999999993</v>
      </c>
      <c r="I296" s="221"/>
      <c r="J296" s="222">
        <f>ROUND(I296*H296,2)</f>
        <v>0</v>
      </c>
      <c r="K296" s="218" t="s">
        <v>251</v>
      </c>
      <c r="L296" s="48"/>
      <c r="M296" s="223" t="s">
        <v>44</v>
      </c>
      <c r="N296" s="224" t="s">
        <v>53</v>
      </c>
      <c r="O296" s="88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R296" s="227" t="s">
        <v>171</v>
      </c>
      <c r="AT296" s="227" t="s">
        <v>155</v>
      </c>
      <c r="AU296" s="227" t="s">
        <v>21</v>
      </c>
      <c r="AY296" s="20" t="s">
        <v>152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20" t="s">
        <v>90</v>
      </c>
      <c r="BK296" s="228">
        <f>ROUND(I296*H296,2)</f>
        <v>0</v>
      </c>
      <c r="BL296" s="20" t="s">
        <v>171</v>
      </c>
      <c r="BM296" s="227" t="s">
        <v>2771</v>
      </c>
    </row>
    <row r="297" s="2" customFormat="1">
      <c r="A297" s="42"/>
      <c r="B297" s="43"/>
      <c r="C297" s="44"/>
      <c r="D297" s="249" t="s">
        <v>253</v>
      </c>
      <c r="E297" s="44"/>
      <c r="F297" s="250" t="s">
        <v>738</v>
      </c>
      <c r="G297" s="44"/>
      <c r="H297" s="44"/>
      <c r="I297" s="231"/>
      <c r="J297" s="44"/>
      <c r="K297" s="44"/>
      <c r="L297" s="48"/>
      <c r="M297" s="272"/>
      <c r="N297" s="273"/>
      <c r="O297" s="274"/>
      <c r="P297" s="274"/>
      <c r="Q297" s="274"/>
      <c r="R297" s="274"/>
      <c r="S297" s="274"/>
      <c r="T297" s="275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253</v>
      </c>
      <c r="AU297" s="20" t="s">
        <v>21</v>
      </c>
    </row>
    <row r="298" s="2" customFormat="1" ht="6.96" customHeight="1">
      <c r="A298" s="42"/>
      <c r="B298" s="63"/>
      <c r="C298" s="64"/>
      <c r="D298" s="64"/>
      <c r="E298" s="64"/>
      <c r="F298" s="64"/>
      <c r="G298" s="64"/>
      <c r="H298" s="64"/>
      <c r="I298" s="64"/>
      <c r="J298" s="64"/>
      <c r="K298" s="64"/>
      <c r="L298" s="48"/>
      <c r="M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</row>
  </sheetData>
  <sheetProtection sheet="1" autoFilter="0" formatColumns="0" formatRows="0" objects="1" scenarios="1" spinCount="100000" saltValue="SIF5ZcZqIQIjTioMfo/6bkAHHnQBvSq9NZLmFIOTYuF8NPJW9xcFqjgQrzKEmwwcifO8QN7mg0cFR7CzP1ASpA==" hashValue="BzDLv6cZw4uQn6jLiV0ddhL3M50tuKwLf0QNfEdU62CE+JcyOZDDSQRB8/XGPHa5+zjumrkF4UOa1keCS6FDjA==" algorithmName="SHA-512" password="88F3"/>
  <autoFilter ref="C87:K29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1/113107222"/>
    <hyperlink ref="F97" r:id="rId2" display="https://podminky.urs.cz/item/CS_URS_2025_01/113107223"/>
    <hyperlink ref="F102" r:id="rId3" display="https://podminky.urs.cz/item/CS_URS_2025_01/113107231"/>
    <hyperlink ref="F106" r:id="rId4" display="https://podminky.urs.cz/item/CS_URS_2025_01/113107242"/>
    <hyperlink ref="F109" r:id="rId5" display="https://podminky.urs.cz/item/CS_URS_2025_01/113154522"/>
    <hyperlink ref="F112" r:id="rId6" display="https://podminky.urs.cz/item/CS_URS_2025_01/115101201"/>
    <hyperlink ref="F115" r:id="rId7" display="https://podminky.urs.cz/item/CS_URS_2025_01/115101301"/>
    <hyperlink ref="F118" r:id="rId8" display="https://podminky.urs.cz/item/CS_URS_2025_01/121151103"/>
    <hyperlink ref="F123" r:id="rId9" display="https://podminky.urs.cz/item/CS_URS_2025_01/132254206"/>
    <hyperlink ref="F128" r:id="rId10" display="https://podminky.urs.cz/item/CS_URS_2025_01/132354204"/>
    <hyperlink ref="F131" r:id="rId11" display="https://podminky.urs.cz/item/CS_URS_2025_01/132454203"/>
    <hyperlink ref="F134" r:id="rId12" display="https://podminky.urs.cz/item/CS_URS_2025_01/151811131"/>
    <hyperlink ref="F137" r:id="rId13" display="https://podminky.urs.cz/item/CS_URS_2025_01/151811231"/>
    <hyperlink ref="F140" r:id="rId14" display="https://podminky.urs.cz/item/CS_URS_2025_01/162351104"/>
    <hyperlink ref="F143" r:id="rId15" display="https://podminky.urs.cz/item/CS_URS_2025_01/162751137"/>
    <hyperlink ref="F146" r:id="rId16" display="https://podminky.urs.cz/item/CS_URS_2025_01/167151111"/>
    <hyperlink ref="F149" r:id="rId17" display="https://podminky.urs.cz/item/CS_URS_2025_01/171201231"/>
    <hyperlink ref="F153" r:id="rId18" display="https://podminky.urs.cz/item/CS_URS_2025_01/171251201"/>
    <hyperlink ref="F156" r:id="rId19" display="https://podminky.urs.cz/item/CS_URS_2025_01/174151101"/>
    <hyperlink ref="F159" r:id="rId20" display="https://podminky.urs.cz/item/CS_URS_2025_01/175151101"/>
    <hyperlink ref="F167" r:id="rId21" display="https://podminky.urs.cz/item/CS_URS_2025_01/181351003"/>
    <hyperlink ref="F170" r:id="rId22" display="https://podminky.urs.cz/item/CS_URS_2025_01/181411131"/>
    <hyperlink ref="F176" r:id="rId23" display="https://podminky.urs.cz/item/CS_URS_2025_01/359901111"/>
    <hyperlink ref="F179" r:id="rId24" display="https://podminky.urs.cz/item/CS_URS_2025_01/359901211"/>
    <hyperlink ref="F183" r:id="rId25" display="https://podminky.urs.cz/item/CS_URS_2025_01/451572111"/>
    <hyperlink ref="F188" r:id="rId26" display="https://podminky.urs.cz/item/CS_URS_2025_01/564831011"/>
    <hyperlink ref="F191" r:id="rId27" display="https://podminky.urs.cz/item/CS_URS_2025_01/564851011"/>
    <hyperlink ref="F194" r:id="rId28" display="https://podminky.urs.cz/item/CS_URS_2025_01/564871016"/>
    <hyperlink ref="F197" r:id="rId29" display="https://podminky.urs.cz/item/CS_URS_2025_01/565155101"/>
    <hyperlink ref="F200" r:id="rId30" display="https://podminky.urs.cz/item/CS_URS_2025_01/573211109"/>
    <hyperlink ref="F203" r:id="rId31" display="https://podminky.urs.cz/item/CS_URS_2025_01/577134111"/>
    <hyperlink ref="F206" r:id="rId32" display="https://podminky.urs.cz/item/CS_URS_2025_01/581121115"/>
    <hyperlink ref="F210" r:id="rId33" display="https://podminky.urs.cz/item/CS_URS_2025_01/871313122"/>
    <hyperlink ref="F218" r:id="rId34" display="https://podminky.urs.cz/item/CS_URS_2025_01/871353122"/>
    <hyperlink ref="F225" r:id="rId35" display="https://podminky.urs.cz/item/CS_URS_2025_01/894812001"/>
    <hyperlink ref="F230" r:id="rId36" display="https://podminky.urs.cz/item/CS_URS_2025_01/894812032"/>
    <hyperlink ref="F235" r:id="rId37" display="https://podminky.urs.cz/item/CS_URS_2025_01/894812041"/>
    <hyperlink ref="F240" r:id="rId38" display="https://podminky.urs.cz/item/CS_URS_2025_01/894812061"/>
    <hyperlink ref="F245" r:id="rId39" display="https://podminky.urs.cz/item/CS_URS_2025_01/894812063"/>
    <hyperlink ref="F250" r:id="rId40" display="https://podminky.urs.cz/item/CS_URS_2025_01/899722113"/>
    <hyperlink ref="F254" r:id="rId41" display="https://podminky.urs.cz/item/CS_URS_2025_01/919732221"/>
    <hyperlink ref="F259" r:id="rId42" display="https://podminky.urs.cz/item/CS_URS_2025_01/919735113"/>
    <hyperlink ref="F264" r:id="rId43" display="https://podminky.urs.cz/item/CS_URS_2025_01/919735123"/>
    <hyperlink ref="F269" r:id="rId44" display="https://podminky.urs.cz/item/CS_URS_2025_01/997221551"/>
    <hyperlink ref="F274" r:id="rId45" display="https://podminky.urs.cz/item/CS_URS_2025_01/997221559"/>
    <hyperlink ref="F280" r:id="rId46" display="https://podminky.urs.cz/item/CS_URS_2025_01/997221561"/>
    <hyperlink ref="F283" r:id="rId47" display="https://podminky.urs.cz/item/CS_URS_2025_01/997221569"/>
    <hyperlink ref="F287" r:id="rId48" display="https://podminky.urs.cz/item/CS_URS_2025_01/997221861"/>
    <hyperlink ref="F290" r:id="rId49" display="https://podminky.urs.cz/item/CS_URS_2025_01/997221873"/>
    <hyperlink ref="F293" r:id="rId50" display="https://podminky.urs.cz/item/CS_URS_2025_01/997221875"/>
    <hyperlink ref="F297" r:id="rId51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2"/>
      <c r="C3" s="143"/>
      <c r="D3" s="143"/>
      <c r="E3" s="143"/>
      <c r="F3" s="143"/>
      <c r="G3" s="143"/>
      <c r="H3" s="23"/>
    </row>
    <row r="4" s="1" customFormat="1" ht="24.96" customHeight="1">
      <c r="B4" s="23"/>
      <c r="C4" s="144" t="s">
        <v>2772</v>
      </c>
      <c r="H4" s="23"/>
    </row>
    <row r="5" s="1" customFormat="1" ht="12" customHeight="1">
      <c r="B5" s="23"/>
      <c r="C5" s="276" t="s">
        <v>13</v>
      </c>
      <c r="D5" s="153" t="s">
        <v>14</v>
      </c>
      <c r="E5" s="1"/>
      <c r="F5" s="1"/>
      <c r="H5" s="23"/>
    </row>
    <row r="6" s="1" customFormat="1" ht="36.96" customHeight="1">
      <c r="B6" s="23"/>
      <c r="C6" s="299" t="s">
        <v>16</v>
      </c>
      <c r="D6" s="300" t="s">
        <v>17</v>
      </c>
      <c r="E6" s="1"/>
      <c r="F6" s="1"/>
      <c r="H6" s="23"/>
    </row>
    <row r="7" s="1" customFormat="1" ht="16.5" customHeight="1">
      <c r="B7" s="23"/>
      <c r="C7" s="146" t="s">
        <v>24</v>
      </c>
      <c r="D7" s="150" t="str">
        <f>'Rekapitulace stavby'!AN8</f>
        <v>16. 2. 2021</v>
      </c>
      <c r="H7" s="23"/>
    </row>
    <row r="8" s="2" customFormat="1" ht="10.8" customHeight="1">
      <c r="A8" s="42"/>
      <c r="B8" s="48"/>
      <c r="C8" s="42"/>
      <c r="D8" s="42"/>
      <c r="E8" s="42"/>
      <c r="F8" s="42"/>
      <c r="G8" s="42"/>
      <c r="H8" s="48"/>
    </row>
    <row r="9" s="11" customFormat="1" ht="29.28" customHeight="1">
      <c r="A9" s="189"/>
      <c r="B9" s="301"/>
      <c r="C9" s="302" t="s">
        <v>63</v>
      </c>
      <c r="D9" s="303" t="s">
        <v>64</v>
      </c>
      <c r="E9" s="303" t="s">
        <v>139</v>
      </c>
      <c r="F9" s="304" t="s">
        <v>2773</v>
      </c>
      <c r="G9" s="189"/>
      <c r="H9" s="301"/>
    </row>
    <row r="10" s="2" customFormat="1" ht="26.4" customHeight="1">
      <c r="A10" s="42"/>
      <c r="B10" s="48"/>
      <c r="C10" s="305" t="s">
        <v>2774</v>
      </c>
      <c r="D10" s="305" t="s">
        <v>98</v>
      </c>
      <c r="E10" s="42"/>
      <c r="F10" s="42"/>
      <c r="G10" s="42"/>
      <c r="H10" s="48"/>
    </row>
    <row r="11" s="2" customFormat="1" ht="16.8" customHeight="1">
      <c r="A11" s="42"/>
      <c r="B11" s="48"/>
      <c r="C11" s="306" t="s">
        <v>217</v>
      </c>
      <c r="D11" s="307" t="s">
        <v>218</v>
      </c>
      <c r="E11" s="308" t="s">
        <v>219</v>
      </c>
      <c r="F11" s="309">
        <v>13</v>
      </c>
      <c r="G11" s="42"/>
      <c r="H11" s="48"/>
    </row>
    <row r="12" s="2" customFormat="1" ht="16.8" customHeight="1">
      <c r="A12" s="42"/>
      <c r="B12" s="48"/>
      <c r="C12" s="310" t="s">
        <v>2775</v>
      </c>
      <c r="D12" s="42"/>
      <c r="E12" s="42"/>
      <c r="F12" s="42"/>
      <c r="G12" s="42"/>
      <c r="H12" s="48"/>
    </row>
    <row r="13" s="2" customFormat="1" ht="16.8" customHeight="1">
      <c r="A13" s="42"/>
      <c r="B13" s="48"/>
      <c r="C13" s="311" t="s">
        <v>256</v>
      </c>
      <c r="D13" s="311" t="s">
        <v>2776</v>
      </c>
      <c r="E13" s="20" t="s">
        <v>219</v>
      </c>
      <c r="F13" s="312">
        <v>1173</v>
      </c>
      <c r="G13" s="42"/>
      <c r="H13" s="48"/>
    </row>
    <row r="14" s="2" customFormat="1" ht="16.8" customHeight="1">
      <c r="A14" s="42"/>
      <c r="B14" s="48"/>
      <c r="C14" s="311" t="s">
        <v>397</v>
      </c>
      <c r="D14" s="311" t="s">
        <v>2777</v>
      </c>
      <c r="E14" s="20" t="s">
        <v>219</v>
      </c>
      <c r="F14" s="312">
        <v>1186</v>
      </c>
      <c r="G14" s="42"/>
      <c r="H14" s="48"/>
    </row>
    <row r="15" s="2" customFormat="1" ht="16.8" customHeight="1">
      <c r="A15" s="42"/>
      <c r="B15" s="48"/>
      <c r="C15" s="311" t="s">
        <v>485</v>
      </c>
      <c r="D15" s="311" t="s">
        <v>2778</v>
      </c>
      <c r="E15" s="20" t="s">
        <v>219</v>
      </c>
      <c r="F15" s="312">
        <v>13</v>
      </c>
      <c r="G15" s="42"/>
      <c r="H15" s="48"/>
    </row>
    <row r="16" s="2" customFormat="1" ht="16.8" customHeight="1">
      <c r="A16" s="42"/>
      <c r="B16" s="48"/>
      <c r="C16" s="306" t="s">
        <v>210</v>
      </c>
      <c r="D16" s="307" t="s">
        <v>211</v>
      </c>
      <c r="E16" s="308" t="s">
        <v>212</v>
      </c>
      <c r="F16" s="309">
        <v>1614.97</v>
      </c>
      <c r="G16" s="42"/>
      <c r="H16" s="48"/>
    </row>
    <row r="17" s="2" customFormat="1" ht="16.8" customHeight="1">
      <c r="A17" s="42"/>
      <c r="B17" s="48"/>
      <c r="C17" s="311" t="s">
        <v>44</v>
      </c>
      <c r="D17" s="311" t="s">
        <v>309</v>
      </c>
      <c r="E17" s="20" t="s">
        <v>44</v>
      </c>
      <c r="F17" s="312">
        <v>707.10000000000002</v>
      </c>
      <c r="G17" s="42"/>
      <c r="H17" s="48"/>
    </row>
    <row r="18" s="2" customFormat="1" ht="16.8" customHeight="1">
      <c r="A18" s="42"/>
      <c r="B18" s="48"/>
      <c r="C18" s="311" t="s">
        <v>44</v>
      </c>
      <c r="D18" s="311" t="s">
        <v>310</v>
      </c>
      <c r="E18" s="20" t="s">
        <v>44</v>
      </c>
      <c r="F18" s="312">
        <v>382</v>
      </c>
      <c r="G18" s="42"/>
      <c r="H18" s="48"/>
    </row>
    <row r="19" s="2" customFormat="1" ht="16.8" customHeight="1">
      <c r="A19" s="42"/>
      <c r="B19" s="48"/>
      <c r="C19" s="311" t="s">
        <v>44</v>
      </c>
      <c r="D19" s="311" t="s">
        <v>311</v>
      </c>
      <c r="E19" s="20" t="s">
        <v>44</v>
      </c>
      <c r="F19" s="312">
        <v>318.56999999999999</v>
      </c>
      <c r="G19" s="42"/>
      <c r="H19" s="48"/>
    </row>
    <row r="20" s="2" customFormat="1" ht="16.8" customHeight="1">
      <c r="A20" s="42"/>
      <c r="B20" s="48"/>
      <c r="C20" s="311" t="s">
        <v>44</v>
      </c>
      <c r="D20" s="311" t="s">
        <v>312</v>
      </c>
      <c r="E20" s="20" t="s">
        <v>44</v>
      </c>
      <c r="F20" s="312">
        <v>138.66999999999999</v>
      </c>
      <c r="G20" s="42"/>
      <c r="H20" s="48"/>
    </row>
    <row r="21" s="2" customFormat="1" ht="16.8" customHeight="1">
      <c r="A21" s="42"/>
      <c r="B21" s="48"/>
      <c r="C21" s="311" t="s">
        <v>44</v>
      </c>
      <c r="D21" s="311" t="s">
        <v>313</v>
      </c>
      <c r="E21" s="20" t="s">
        <v>44</v>
      </c>
      <c r="F21" s="312">
        <v>68.629999999999995</v>
      </c>
      <c r="G21" s="42"/>
      <c r="H21" s="48"/>
    </row>
    <row r="22" s="2" customFormat="1" ht="16.8" customHeight="1">
      <c r="A22" s="42"/>
      <c r="B22" s="48"/>
      <c r="C22" s="311" t="s">
        <v>210</v>
      </c>
      <c r="D22" s="311" t="s">
        <v>261</v>
      </c>
      <c r="E22" s="20" t="s">
        <v>44</v>
      </c>
      <c r="F22" s="312">
        <v>1614.97</v>
      </c>
      <c r="G22" s="42"/>
      <c r="H22" s="48"/>
    </row>
    <row r="23" s="2" customFormat="1" ht="16.8" customHeight="1">
      <c r="A23" s="42"/>
      <c r="B23" s="48"/>
      <c r="C23" s="310" t="s">
        <v>2775</v>
      </c>
      <c r="D23" s="42"/>
      <c r="E23" s="42"/>
      <c r="F23" s="42"/>
      <c r="G23" s="42"/>
      <c r="H23" s="48"/>
    </row>
    <row r="24" s="2" customFormat="1" ht="16.8" customHeight="1">
      <c r="A24" s="42"/>
      <c r="B24" s="48"/>
      <c r="C24" s="311" t="s">
        <v>305</v>
      </c>
      <c r="D24" s="311" t="s">
        <v>2779</v>
      </c>
      <c r="E24" s="20" t="s">
        <v>212</v>
      </c>
      <c r="F24" s="312">
        <v>1291.9760000000001</v>
      </c>
      <c r="G24" s="42"/>
      <c r="H24" s="48"/>
    </row>
    <row r="25" s="2" customFormat="1" ht="16.8" customHeight="1">
      <c r="A25" s="42"/>
      <c r="B25" s="48"/>
      <c r="C25" s="311" t="s">
        <v>315</v>
      </c>
      <c r="D25" s="311" t="s">
        <v>2780</v>
      </c>
      <c r="E25" s="20" t="s">
        <v>212</v>
      </c>
      <c r="F25" s="312">
        <v>242.24600000000001</v>
      </c>
      <c r="G25" s="42"/>
      <c r="H25" s="48"/>
    </row>
    <row r="26" s="2" customFormat="1" ht="16.8" customHeight="1">
      <c r="A26" s="42"/>
      <c r="B26" s="48"/>
      <c r="C26" s="311" t="s">
        <v>320</v>
      </c>
      <c r="D26" s="311" t="s">
        <v>2781</v>
      </c>
      <c r="E26" s="20" t="s">
        <v>212</v>
      </c>
      <c r="F26" s="312">
        <v>80.748999999999995</v>
      </c>
      <c r="G26" s="42"/>
      <c r="H26" s="48"/>
    </row>
    <row r="27" s="2" customFormat="1" ht="16.8" customHeight="1">
      <c r="A27" s="42"/>
      <c r="B27" s="48"/>
      <c r="C27" s="311" t="s">
        <v>346</v>
      </c>
      <c r="D27" s="311" t="s">
        <v>2782</v>
      </c>
      <c r="E27" s="20" t="s">
        <v>212</v>
      </c>
      <c r="F27" s="312">
        <v>114.52500000000001</v>
      </c>
      <c r="G27" s="42"/>
      <c r="H27" s="48"/>
    </row>
    <row r="28" s="2" customFormat="1" ht="16.8" customHeight="1">
      <c r="A28" s="42"/>
      <c r="B28" s="48"/>
      <c r="C28" s="311" t="s">
        <v>352</v>
      </c>
      <c r="D28" s="311" t="s">
        <v>2783</v>
      </c>
      <c r="E28" s="20" t="s">
        <v>212</v>
      </c>
      <c r="F28" s="312">
        <v>322.99400000000003</v>
      </c>
      <c r="G28" s="42"/>
      <c r="H28" s="48"/>
    </row>
    <row r="29" s="2" customFormat="1" ht="16.8" customHeight="1">
      <c r="A29" s="42"/>
      <c r="B29" s="48"/>
      <c r="C29" s="311" t="s">
        <v>375</v>
      </c>
      <c r="D29" s="311" t="s">
        <v>2784</v>
      </c>
      <c r="E29" s="20" t="s">
        <v>212</v>
      </c>
      <c r="F29" s="312">
        <v>1177.451</v>
      </c>
      <c r="G29" s="42"/>
      <c r="H29" s="48"/>
    </row>
    <row r="30" s="2" customFormat="1" ht="16.8" customHeight="1">
      <c r="A30" s="42"/>
      <c r="B30" s="48"/>
      <c r="C30" s="306" t="s">
        <v>207</v>
      </c>
      <c r="D30" s="307" t="s">
        <v>208</v>
      </c>
      <c r="E30" s="308" t="s">
        <v>44</v>
      </c>
      <c r="F30" s="309">
        <v>1173</v>
      </c>
      <c r="G30" s="42"/>
      <c r="H30" s="48"/>
    </row>
    <row r="31" s="2" customFormat="1" ht="16.8" customHeight="1">
      <c r="A31" s="42"/>
      <c r="B31" s="48"/>
      <c r="C31" s="311" t="s">
        <v>207</v>
      </c>
      <c r="D31" s="311" t="s">
        <v>260</v>
      </c>
      <c r="E31" s="20" t="s">
        <v>44</v>
      </c>
      <c r="F31" s="312">
        <v>1173</v>
      </c>
      <c r="G31" s="42"/>
      <c r="H31" s="48"/>
    </row>
    <row r="32" s="2" customFormat="1" ht="16.8" customHeight="1">
      <c r="A32" s="42"/>
      <c r="B32" s="48"/>
      <c r="C32" s="310" t="s">
        <v>2775</v>
      </c>
      <c r="D32" s="42"/>
      <c r="E32" s="42"/>
      <c r="F32" s="42"/>
      <c r="G32" s="42"/>
      <c r="H32" s="48"/>
    </row>
    <row r="33" s="2" customFormat="1" ht="16.8" customHeight="1">
      <c r="A33" s="42"/>
      <c r="B33" s="48"/>
      <c r="C33" s="311" t="s">
        <v>256</v>
      </c>
      <c r="D33" s="311" t="s">
        <v>2776</v>
      </c>
      <c r="E33" s="20" t="s">
        <v>219</v>
      </c>
      <c r="F33" s="312">
        <v>1173</v>
      </c>
      <c r="G33" s="42"/>
      <c r="H33" s="48"/>
    </row>
    <row r="34" s="2" customFormat="1" ht="16.8" customHeight="1">
      <c r="A34" s="42"/>
      <c r="B34" s="48"/>
      <c r="C34" s="311" t="s">
        <v>249</v>
      </c>
      <c r="D34" s="311" t="s">
        <v>2785</v>
      </c>
      <c r="E34" s="20" t="s">
        <v>219</v>
      </c>
      <c r="F34" s="312">
        <v>1173</v>
      </c>
      <c r="G34" s="42"/>
      <c r="H34" s="48"/>
    </row>
    <row r="35" s="2" customFormat="1" ht="16.8" customHeight="1">
      <c r="A35" s="42"/>
      <c r="B35" s="48"/>
      <c r="C35" s="311" t="s">
        <v>262</v>
      </c>
      <c r="D35" s="311" t="s">
        <v>2786</v>
      </c>
      <c r="E35" s="20" t="s">
        <v>219</v>
      </c>
      <c r="F35" s="312">
        <v>1173</v>
      </c>
      <c r="G35" s="42"/>
      <c r="H35" s="48"/>
    </row>
    <row r="36" s="2" customFormat="1" ht="16.8" customHeight="1">
      <c r="A36" s="42"/>
      <c r="B36" s="48"/>
      <c r="C36" s="311" t="s">
        <v>266</v>
      </c>
      <c r="D36" s="311" t="s">
        <v>2787</v>
      </c>
      <c r="E36" s="20" t="s">
        <v>219</v>
      </c>
      <c r="F36" s="312">
        <v>1173</v>
      </c>
      <c r="G36" s="42"/>
      <c r="H36" s="48"/>
    </row>
    <row r="37" s="2" customFormat="1" ht="16.8" customHeight="1">
      <c r="A37" s="42"/>
      <c r="B37" s="48"/>
      <c r="C37" s="311" t="s">
        <v>397</v>
      </c>
      <c r="D37" s="311" t="s">
        <v>2777</v>
      </c>
      <c r="E37" s="20" t="s">
        <v>219</v>
      </c>
      <c r="F37" s="312">
        <v>1186</v>
      </c>
      <c r="G37" s="42"/>
      <c r="H37" s="48"/>
    </row>
    <row r="38" s="2" customFormat="1" ht="16.8" customHeight="1">
      <c r="A38" s="42"/>
      <c r="B38" s="48"/>
      <c r="C38" s="311" t="s">
        <v>479</v>
      </c>
      <c r="D38" s="311" t="s">
        <v>2788</v>
      </c>
      <c r="E38" s="20" t="s">
        <v>219</v>
      </c>
      <c r="F38" s="312">
        <v>1524.9000000000001</v>
      </c>
      <c r="G38" s="42"/>
      <c r="H38" s="48"/>
    </row>
    <row r="39" s="2" customFormat="1" ht="16.8" customHeight="1">
      <c r="A39" s="42"/>
      <c r="B39" s="48"/>
      <c r="C39" s="311" t="s">
        <v>490</v>
      </c>
      <c r="D39" s="311" t="s">
        <v>2789</v>
      </c>
      <c r="E39" s="20" t="s">
        <v>219</v>
      </c>
      <c r="F39" s="312">
        <v>1173</v>
      </c>
      <c r="G39" s="42"/>
      <c r="H39" s="48"/>
    </row>
    <row r="40" s="2" customFormat="1" ht="16.8" customHeight="1">
      <c r="A40" s="42"/>
      <c r="B40" s="48"/>
      <c r="C40" s="311" t="s">
        <v>495</v>
      </c>
      <c r="D40" s="311" t="s">
        <v>2790</v>
      </c>
      <c r="E40" s="20" t="s">
        <v>219</v>
      </c>
      <c r="F40" s="312">
        <v>1173</v>
      </c>
      <c r="G40" s="42"/>
      <c r="H40" s="48"/>
    </row>
    <row r="41" s="2" customFormat="1" ht="16.8" customHeight="1">
      <c r="A41" s="42"/>
      <c r="B41" s="48"/>
      <c r="C41" s="311" t="s">
        <v>499</v>
      </c>
      <c r="D41" s="311" t="s">
        <v>2791</v>
      </c>
      <c r="E41" s="20" t="s">
        <v>219</v>
      </c>
      <c r="F41" s="312">
        <v>1173</v>
      </c>
      <c r="G41" s="42"/>
      <c r="H41" s="48"/>
    </row>
    <row r="42" s="2" customFormat="1" ht="16.8" customHeight="1">
      <c r="A42" s="42"/>
      <c r="B42" s="48"/>
      <c r="C42" s="311" t="s">
        <v>504</v>
      </c>
      <c r="D42" s="311" t="s">
        <v>2792</v>
      </c>
      <c r="E42" s="20" t="s">
        <v>219</v>
      </c>
      <c r="F42" s="312">
        <v>1173</v>
      </c>
      <c r="G42" s="42"/>
      <c r="H42" s="48"/>
    </row>
    <row r="43" s="2" customFormat="1" ht="16.8" customHeight="1">
      <c r="A43" s="42"/>
      <c r="B43" s="48"/>
      <c r="C43" s="306" t="s">
        <v>221</v>
      </c>
      <c r="D43" s="307" t="s">
        <v>222</v>
      </c>
      <c r="E43" s="308" t="s">
        <v>212</v>
      </c>
      <c r="F43" s="309">
        <v>71.587999999999994</v>
      </c>
      <c r="G43" s="42"/>
      <c r="H43" s="48"/>
    </row>
    <row r="44" s="2" customFormat="1" ht="16.8" customHeight="1">
      <c r="A44" s="42"/>
      <c r="B44" s="48"/>
      <c r="C44" s="311" t="s">
        <v>44</v>
      </c>
      <c r="D44" s="311" t="s">
        <v>424</v>
      </c>
      <c r="E44" s="20" t="s">
        <v>44</v>
      </c>
      <c r="F44" s="312">
        <v>30.062999999999999</v>
      </c>
      <c r="G44" s="42"/>
      <c r="H44" s="48"/>
    </row>
    <row r="45" s="2" customFormat="1" ht="16.8" customHeight="1">
      <c r="A45" s="42"/>
      <c r="B45" s="48"/>
      <c r="C45" s="311" t="s">
        <v>44</v>
      </c>
      <c r="D45" s="311" t="s">
        <v>425</v>
      </c>
      <c r="E45" s="20" t="s">
        <v>44</v>
      </c>
      <c r="F45" s="312">
        <v>17.201000000000001</v>
      </c>
      <c r="G45" s="42"/>
      <c r="H45" s="48"/>
    </row>
    <row r="46" s="2" customFormat="1" ht="16.8" customHeight="1">
      <c r="A46" s="42"/>
      <c r="B46" s="48"/>
      <c r="C46" s="311" t="s">
        <v>44</v>
      </c>
      <c r="D46" s="311" t="s">
        <v>426</v>
      </c>
      <c r="E46" s="20" t="s">
        <v>44</v>
      </c>
      <c r="F46" s="312">
        <v>14.807</v>
      </c>
      <c r="G46" s="42"/>
      <c r="H46" s="48"/>
    </row>
    <row r="47" s="2" customFormat="1" ht="16.8" customHeight="1">
      <c r="A47" s="42"/>
      <c r="B47" s="48"/>
      <c r="C47" s="311" t="s">
        <v>44</v>
      </c>
      <c r="D47" s="311" t="s">
        <v>427</v>
      </c>
      <c r="E47" s="20" t="s">
        <v>44</v>
      </c>
      <c r="F47" s="312">
        <v>6.2169999999999996</v>
      </c>
      <c r="G47" s="42"/>
      <c r="H47" s="48"/>
    </row>
    <row r="48" s="2" customFormat="1" ht="16.8" customHeight="1">
      <c r="A48" s="42"/>
      <c r="B48" s="48"/>
      <c r="C48" s="311" t="s">
        <v>44</v>
      </c>
      <c r="D48" s="311" t="s">
        <v>428</v>
      </c>
      <c r="E48" s="20" t="s">
        <v>44</v>
      </c>
      <c r="F48" s="312">
        <v>3.2999999999999998</v>
      </c>
      <c r="G48" s="42"/>
      <c r="H48" s="48"/>
    </row>
    <row r="49" s="2" customFormat="1" ht="16.8" customHeight="1">
      <c r="A49" s="42"/>
      <c r="B49" s="48"/>
      <c r="C49" s="311" t="s">
        <v>221</v>
      </c>
      <c r="D49" s="311" t="s">
        <v>261</v>
      </c>
      <c r="E49" s="20" t="s">
        <v>44</v>
      </c>
      <c r="F49" s="312">
        <v>71.587999999999994</v>
      </c>
      <c r="G49" s="42"/>
      <c r="H49" s="48"/>
    </row>
    <row r="50" s="2" customFormat="1" ht="16.8" customHeight="1">
      <c r="A50" s="42"/>
      <c r="B50" s="48"/>
      <c r="C50" s="310" t="s">
        <v>2775</v>
      </c>
      <c r="D50" s="42"/>
      <c r="E50" s="42"/>
      <c r="F50" s="42"/>
      <c r="G50" s="42"/>
      <c r="H50" s="48"/>
    </row>
    <row r="51" s="2" customFormat="1" ht="16.8" customHeight="1">
      <c r="A51" s="42"/>
      <c r="B51" s="48"/>
      <c r="C51" s="311" t="s">
        <v>420</v>
      </c>
      <c r="D51" s="311" t="s">
        <v>2793</v>
      </c>
      <c r="E51" s="20" t="s">
        <v>212</v>
      </c>
      <c r="F51" s="312">
        <v>71.587999999999994</v>
      </c>
      <c r="G51" s="42"/>
      <c r="H51" s="48"/>
    </row>
    <row r="52" s="2" customFormat="1" ht="16.8" customHeight="1">
      <c r="A52" s="42"/>
      <c r="B52" s="48"/>
      <c r="C52" s="311" t="s">
        <v>375</v>
      </c>
      <c r="D52" s="311" t="s">
        <v>2784</v>
      </c>
      <c r="E52" s="20" t="s">
        <v>212</v>
      </c>
      <c r="F52" s="312">
        <v>1177.451</v>
      </c>
      <c r="G52" s="42"/>
      <c r="H52" s="48"/>
    </row>
    <row r="53" s="2" customFormat="1" ht="16.8" customHeight="1">
      <c r="A53" s="42"/>
      <c r="B53" s="48"/>
      <c r="C53" s="306" t="s">
        <v>214</v>
      </c>
      <c r="D53" s="307" t="s">
        <v>215</v>
      </c>
      <c r="E53" s="308" t="s">
        <v>212</v>
      </c>
      <c r="F53" s="309">
        <v>365.93099999999998</v>
      </c>
      <c r="G53" s="42"/>
      <c r="H53" s="48"/>
    </row>
    <row r="54" s="2" customFormat="1" ht="16.8" customHeight="1">
      <c r="A54" s="42"/>
      <c r="B54" s="48"/>
      <c r="C54" s="311" t="s">
        <v>44</v>
      </c>
      <c r="D54" s="311" t="s">
        <v>385</v>
      </c>
      <c r="E54" s="20" t="s">
        <v>44</v>
      </c>
      <c r="F54" s="312">
        <v>159.06100000000001</v>
      </c>
      <c r="G54" s="42"/>
      <c r="H54" s="48"/>
    </row>
    <row r="55" s="2" customFormat="1" ht="16.8" customHeight="1">
      <c r="A55" s="42"/>
      <c r="B55" s="48"/>
      <c r="C55" s="311" t="s">
        <v>44</v>
      </c>
      <c r="D55" s="311" t="s">
        <v>386</v>
      </c>
      <c r="E55" s="20" t="s">
        <v>44</v>
      </c>
      <c r="F55" s="312">
        <v>85.691000000000002</v>
      </c>
      <c r="G55" s="42"/>
      <c r="H55" s="48"/>
    </row>
    <row r="56" s="2" customFormat="1" ht="16.8" customHeight="1">
      <c r="A56" s="42"/>
      <c r="B56" s="48"/>
      <c r="C56" s="311" t="s">
        <v>44</v>
      </c>
      <c r="D56" s="311" t="s">
        <v>387</v>
      </c>
      <c r="E56" s="20" t="s">
        <v>44</v>
      </c>
      <c r="F56" s="312">
        <v>73.766000000000005</v>
      </c>
      <c r="G56" s="42"/>
      <c r="H56" s="48"/>
    </row>
    <row r="57" s="2" customFormat="1" ht="16.8" customHeight="1">
      <c r="A57" s="42"/>
      <c r="B57" s="48"/>
      <c r="C57" s="311" t="s">
        <v>44</v>
      </c>
      <c r="D57" s="311" t="s">
        <v>388</v>
      </c>
      <c r="E57" s="20" t="s">
        <v>44</v>
      </c>
      <c r="F57" s="312">
        <v>30.972999999999999</v>
      </c>
      <c r="G57" s="42"/>
      <c r="H57" s="48"/>
    </row>
    <row r="58" s="2" customFormat="1" ht="16.8" customHeight="1">
      <c r="A58" s="42"/>
      <c r="B58" s="48"/>
      <c r="C58" s="311" t="s">
        <v>44</v>
      </c>
      <c r="D58" s="311" t="s">
        <v>389</v>
      </c>
      <c r="E58" s="20" t="s">
        <v>44</v>
      </c>
      <c r="F58" s="312">
        <v>16.440000000000001</v>
      </c>
      <c r="G58" s="42"/>
      <c r="H58" s="48"/>
    </row>
    <row r="59" s="2" customFormat="1" ht="16.8" customHeight="1">
      <c r="A59" s="42"/>
      <c r="B59" s="48"/>
      <c r="C59" s="311" t="s">
        <v>214</v>
      </c>
      <c r="D59" s="311" t="s">
        <v>261</v>
      </c>
      <c r="E59" s="20" t="s">
        <v>44</v>
      </c>
      <c r="F59" s="312">
        <v>365.93099999999998</v>
      </c>
      <c r="G59" s="42"/>
      <c r="H59" s="48"/>
    </row>
    <row r="60" s="2" customFormat="1" ht="16.8" customHeight="1">
      <c r="A60" s="42"/>
      <c r="B60" s="48"/>
      <c r="C60" s="310" t="s">
        <v>2775</v>
      </c>
      <c r="D60" s="42"/>
      <c r="E60" s="42"/>
      <c r="F60" s="42"/>
      <c r="G60" s="42"/>
      <c r="H60" s="48"/>
    </row>
    <row r="61" s="2" customFormat="1" ht="16.8" customHeight="1">
      <c r="A61" s="42"/>
      <c r="B61" s="48"/>
      <c r="C61" s="311" t="s">
        <v>381</v>
      </c>
      <c r="D61" s="311" t="s">
        <v>2794</v>
      </c>
      <c r="E61" s="20" t="s">
        <v>212</v>
      </c>
      <c r="F61" s="312">
        <v>365.93099999999998</v>
      </c>
      <c r="G61" s="42"/>
      <c r="H61" s="48"/>
    </row>
    <row r="62" s="2" customFormat="1" ht="16.8" customHeight="1">
      <c r="A62" s="42"/>
      <c r="B62" s="48"/>
      <c r="C62" s="311" t="s">
        <v>375</v>
      </c>
      <c r="D62" s="311" t="s">
        <v>2784</v>
      </c>
      <c r="E62" s="20" t="s">
        <v>212</v>
      </c>
      <c r="F62" s="312">
        <v>1177.451</v>
      </c>
      <c r="G62" s="42"/>
      <c r="H62" s="48"/>
    </row>
    <row r="63" s="2" customFormat="1" ht="16.8" customHeight="1">
      <c r="A63" s="42"/>
      <c r="B63" s="48"/>
      <c r="C63" s="306" t="s">
        <v>227</v>
      </c>
      <c r="D63" s="307" t="s">
        <v>228</v>
      </c>
      <c r="E63" s="308" t="s">
        <v>212</v>
      </c>
      <c r="F63" s="309">
        <v>322.99400000000003</v>
      </c>
      <c r="G63" s="42"/>
      <c r="H63" s="48"/>
    </row>
    <row r="64" s="2" customFormat="1" ht="16.8" customHeight="1">
      <c r="A64" s="42"/>
      <c r="B64" s="48"/>
      <c r="C64" s="311" t="s">
        <v>227</v>
      </c>
      <c r="D64" s="311" t="s">
        <v>356</v>
      </c>
      <c r="E64" s="20" t="s">
        <v>44</v>
      </c>
      <c r="F64" s="312">
        <v>322.99400000000003</v>
      </c>
      <c r="G64" s="42"/>
      <c r="H64" s="48"/>
    </row>
    <row r="65" s="2" customFormat="1" ht="16.8" customHeight="1">
      <c r="A65" s="42"/>
      <c r="B65" s="48"/>
      <c r="C65" s="310" t="s">
        <v>2775</v>
      </c>
      <c r="D65" s="42"/>
      <c r="E65" s="42"/>
      <c r="F65" s="42"/>
      <c r="G65" s="42"/>
      <c r="H65" s="48"/>
    </row>
    <row r="66" s="2" customFormat="1" ht="16.8" customHeight="1">
      <c r="A66" s="42"/>
      <c r="B66" s="48"/>
      <c r="C66" s="311" t="s">
        <v>352</v>
      </c>
      <c r="D66" s="311" t="s">
        <v>2783</v>
      </c>
      <c r="E66" s="20" t="s">
        <v>212</v>
      </c>
      <c r="F66" s="312">
        <v>322.99400000000003</v>
      </c>
      <c r="G66" s="42"/>
      <c r="H66" s="48"/>
    </row>
    <row r="67" s="2" customFormat="1" ht="16.8" customHeight="1">
      <c r="A67" s="42"/>
      <c r="B67" s="48"/>
      <c r="C67" s="311" t="s">
        <v>363</v>
      </c>
      <c r="D67" s="311" t="s">
        <v>2795</v>
      </c>
      <c r="E67" s="20" t="s">
        <v>365</v>
      </c>
      <c r="F67" s="312">
        <v>875.03800000000001</v>
      </c>
      <c r="G67" s="42"/>
      <c r="H67" s="48"/>
    </row>
    <row r="68" s="2" customFormat="1" ht="16.8" customHeight="1">
      <c r="A68" s="42"/>
      <c r="B68" s="48"/>
      <c r="C68" s="306" t="s">
        <v>231</v>
      </c>
      <c r="D68" s="307" t="s">
        <v>228</v>
      </c>
      <c r="E68" s="308" t="s">
        <v>212</v>
      </c>
      <c r="F68" s="309">
        <v>114.52500000000001</v>
      </c>
      <c r="G68" s="42"/>
      <c r="H68" s="48"/>
    </row>
    <row r="69" s="2" customFormat="1" ht="16.8" customHeight="1">
      <c r="A69" s="42"/>
      <c r="B69" s="48"/>
      <c r="C69" s="311" t="s">
        <v>231</v>
      </c>
      <c r="D69" s="311" t="s">
        <v>350</v>
      </c>
      <c r="E69" s="20" t="s">
        <v>44</v>
      </c>
      <c r="F69" s="312">
        <v>114.52500000000001</v>
      </c>
      <c r="G69" s="42"/>
      <c r="H69" s="48"/>
    </row>
    <row r="70" s="2" customFormat="1" ht="16.8" customHeight="1">
      <c r="A70" s="42"/>
      <c r="B70" s="48"/>
      <c r="C70" s="310" t="s">
        <v>2775</v>
      </c>
      <c r="D70" s="42"/>
      <c r="E70" s="42"/>
      <c r="F70" s="42"/>
      <c r="G70" s="42"/>
      <c r="H70" s="48"/>
    </row>
    <row r="71" s="2" customFormat="1" ht="16.8" customHeight="1">
      <c r="A71" s="42"/>
      <c r="B71" s="48"/>
      <c r="C71" s="311" t="s">
        <v>346</v>
      </c>
      <c r="D71" s="311" t="s">
        <v>2782</v>
      </c>
      <c r="E71" s="20" t="s">
        <v>212</v>
      </c>
      <c r="F71" s="312">
        <v>114.52500000000001</v>
      </c>
      <c r="G71" s="42"/>
      <c r="H71" s="48"/>
    </row>
    <row r="72" s="2" customFormat="1" ht="16.8" customHeight="1">
      <c r="A72" s="42"/>
      <c r="B72" s="48"/>
      <c r="C72" s="311" t="s">
        <v>363</v>
      </c>
      <c r="D72" s="311" t="s">
        <v>2795</v>
      </c>
      <c r="E72" s="20" t="s">
        <v>365</v>
      </c>
      <c r="F72" s="312">
        <v>875.03800000000001</v>
      </c>
      <c r="G72" s="42"/>
      <c r="H72" s="48"/>
    </row>
    <row r="73" s="2" customFormat="1" ht="16.8" customHeight="1">
      <c r="A73" s="42"/>
      <c r="B73" s="48"/>
      <c r="C73" s="306" t="s">
        <v>224</v>
      </c>
      <c r="D73" s="307" t="s">
        <v>225</v>
      </c>
      <c r="E73" s="308" t="s">
        <v>212</v>
      </c>
      <c r="F73" s="309">
        <v>1177.451</v>
      </c>
      <c r="G73" s="42"/>
      <c r="H73" s="48"/>
    </row>
    <row r="74" s="2" customFormat="1" ht="16.8" customHeight="1">
      <c r="A74" s="42"/>
      <c r="B74" s="48"/>
      <c r="C74" s="311" t="s">
        <v>224</v>
      </c>
      <c r="D74" s="311" t="s">
        <v>379</v>
      </c>
      <c r="E74" s="20" t="s">
        <v>44</v>
      </c>
      <c r="F74" s="312">
        <v>1177.451</v>
      </c>
      <c r="G74" s="42"/>
      <c r="H74" s="48"/>
    </row>
    <row r="75" s="2" customFormat="1" ht="16.8" customHeight="1">
      <c r="A75" s="42"/>
      <c r="B75" s="48"/>
      <c r="C75" s="310" t="s">
        <v>2775</v>
      </c>
      <c r="D75" s="42"/>
      <c r="E75" s="42"/>
      <c r="F75" s="42"/>
      <c r="G75" s="42"/>
      <c r="H75" s="48"/>
    </row>
    <row r="76" s="2" customFormat="1" ht="16.8" customHeight="1">
      <c r="A76" s="42"/>
      <c r="B76" s="48"/>
      <c r="C76" s="311" t="s">
        <v>375</v>
      </c>
      <c r="D76" s="311" t="s">
        <v>2784</v>
      </c>
      <c r="E76" s="20" t="s">
        <v>212</v>
      </c>
      <c r="F76" s="312">
        <v>1177.451</v>
      </c>
      <c r="G76" s="42"/>
      <c r="H76" s="48"/>
    </row>
    <row r="77" s="2" customFormat="1" ht="16.8" customHeight="1">
      <c r="A77" s="42"/>
      <c r="B77" s="48"/>
      <c r="C77" s="311" t="s">
        <v>340</v>
      </c>
      <c r="D77" s="311" t="s">
        <v>2796</v>
      </c>
      <c r="E77" s="20" t="s">
        <v>212</v>
      </c>
      <c r="F77" s="312">
        <v>2354.902</v>
      </c>
      <c r="G77" s="42"/>
      <c r="H77" s="48"/>
    </row>
    <row r="78" s="2" customFormat="1" ht="16.8" customHeight="1">
      <c r="A78" s="42"/>
      <c r="B78" s="48"/>
      <c r="C78" s="311" t="s">
        <v>346</v>
      </c>
      <c r="D78" s="311" t="s">
        <v>2782</v>
      </c>
      <c r="E78" s="20" t="s">
        <v>212</v>
      </c>
      <c r="F78" s="312">
        <v>114.52500000000001</v>
      </c>
      <c r="G78" s="42"/>
      <c r="H78" s="48"/>
    </row>
    <row r="79" s="2" customFormat="1" ht="16.8" customHeight="1">
      <c r="A79" s="42"/>
      <c r="B79" s="48"/>
      <c r="C79" s="311" t="s">
        <v>358</v>
      </c>
      <c r="D79" s="311" t="s">
        <v>2797</v>
      </c>
      <c r="E79" s="20" t="s">
        <v>212</v>
      </c>
      <c r="F79" s="312">
        <v>1177.451</v>
      </c>
      <c r="G79" s="42"/>
      <c r="H79" s="48"/>
    </row>
    <row r="80" s="2" customFormat="1" ht="16.8" customHeight="1">
      <c r="A80" s="42"/>
      <c r="B80" s="48"/>
      <c r="C80" s="311" t="s">
        <v>371</v>
      </c>
      <c r="D80" s="311" t="s">
        <v>2798</v>
      </c>
      <c r="E80" s="20" t="s">
        <v>212</v>
      </c>
      <c r="F80" s="312">
        <v>1177.451</v>
      </c>
      <c r="G80" s="42"/>
      <c r="H80" s="48"/>
    </row>
    <row r="81" s="2" customFormat="1" ht="26.4" customHeight="1">
      <c r="A81" s="42"/>
      <c r="B81" s="48"/>
      <c r="C81" s="305" t="s">
        <v>2799</v>
      </c>
      <c r="D81" s="305" t="s">
        <v>102</v>
      </c>
      <c r="E81" s="42"/>
      <c r="F81" s="42"/>
      <c r="G81" s="42"/>
      <c r="H81" s="48"/>
    </row>
    <row r="82" s="2" customFormat="1" ht="16.8" customHeight="1">
      <c r="A82" s="42"/>
      <c r="B82" s="48"/>
      <c r="C82" s="306" t="s">
        <v>217</v>
      </c>
      <c r="D82" s="307" t="s">
        <v>218</v>
      </c>
      <c r="E82" s="308" t="s">
        <v>219</v>
      </c>
      <c r="F82" s="309">
        <v>13</v>
      </c>
      <c r="G82" s="42"/>
      <c r="H82" s="48"/>
    </row>
    <row r="83" s="2" customFormat="1" ht="16.8" customHeight="1">
      <c r="A83" s="42"/>
      <c r="B83" s="48"/>
      <c r="C83" s="306" t="s">
        <v>739</v>
      </c>
      <c r="D83" s="307" t="s">
        <v>211</v>
      </c>
      <c r="E83" s="308" t="s">
        <v>212</v>
      </c>
      <c r="F83" s="309">
        <v>177.97999999999999</v>
      </c>
      <c r="G83" s="42"/>
      <c r="H83" s="48"/>
    </row>
    <row r="84" s="2" customFormat="1" ht="16.8" customHeight="1">
      <c r="A84" s="42"/>
      <c r="B84" s="48"/>
      <c r="C84" s="311" t="s">
        <v>44</v>
      </c>
      <c r="D84" s="311" t="s">
        <v>769</v>
      </c>
      <c r="E84" s="20" t="s">
        <v>44</v>
      </c>
      <c r="F84" s="312">
        <v>144.88</v>
      </c>
      <c r="G84" s="42"/>
      <c r="H84" s="48"/>
    </row>
    <row r="85" s="2" customFormat="1" ht="16.8" customHeight="1">
      <c r="A85" s="42"/>
      <c r="B85" s="48"/>
      <c r="C85" s="311" t="s">
        <v>44</v>
      </c>
      <c r="D85" s="311" t="s">
        <v>770</v>
      </c>
      <c r="E85" s="20" t="s">
        <v>44</v>
      </c>
      <c r="F85" s="312">
        <v>33.100000000000001</v>
      </c>
      <c r="G85" s="42"/>
      <c r="H85" s="48"/>
    </row>
    <row r="86" s="2" customFormat="1" ht="16.8" customHeight="1">
      <c r="A86" s="42"/>
      <c r="B86" s="48"/>
      <c r="C86" s="311" t="s">
        <v>739</v>
      </c>
      <c r="D86" s="311" t="s">
        <v>261</v>
      </c>
      <c r="E86" s="20" t="s">
        <v>44</v>
      </c>
      <c r="F86" s="312">
        <v>177.97999999999999</v>
      </c>
      <c r="G86" s="42"/>
      <c r="H86" s="48"/>
    </row>
    <row r="87" s="2" customFormat="1" ht="16.8" customHeight="1">
      <c r="A87" s="42"/>
      <c r="B87" s="48"/>
      <c r="C87" s="310" t="s">
        <v>2775</v>
      </c>
      <c r="D87" s="42"/>
      <c r="E87" s="42"/>
      <c r="F87" s="42"/>
      <c r="G87" s="42"/>
      <c r="H87" s="48"/>
    </row>
    <row r="88" s="2" customFormat="1" ht="16.8" customHeight="1">
      <c r="A88" s="42"/>
      <c r="B88" s="48"/>
      <c r="C88" s="311" t="s">
        <v>765</v>
      </c>
      <c r="D88" s="311" t="s">
        <v>2800</v>
      </c>
      <c r="E88" s="20" t="s">
        <v>212</v>
      </c>
      <c r="F88" s="312">
        <v>142.38399999999999</v>
      </c>
      <c r="G88" s="42"/>
      <c r="H88" s="48"/>
    </row>
    <row r="89" s="2" customFormat="1" ht="16.8" customHeight="1">
      <c r="A89" s="42"/>
      <c r="B89" s="48"/>
      <c r="C89" s="311" t="s">
        <v>772</v>
      </c>
      <c r="D89" s="311" t="s">
        <v>2801</v>
      </c>
      <c r="E89" s="20" t="s">
        <v>212</v>
      </c>
      <c r="F89" s="312">
        <v>26.696999999999999</v>
      </c>
      <c r="G89" s="42"/>
      <c r="H89" s="48"/>
    </row>
    <row r="90" s="2" customFormat="1" ht="16.8" customHeight="1">
      <c r="A90" s="42"/>
      <c r="B90" s="48"/>
      <c r="C90" s="311" t="s">
        <v>777</v>
      </c>
      <c r="D90" s="311" t="s">
        <v>2802</v>
      </c>
      <c r="E90" s="20" t="s">
        <v>212</v>
      </c>
      <c r="F90" s="312">
        <v>8.8989999999999991</v>
      </c>
      <c r="G90" s="42"/>
      <c r="H90" s="48"/>
    </row>
    <row r="91" s="2" customFormat="1" ht="16.8" customHeight="1">
      <c r="A91" s="42"/>
      <c r="B91" s="48"/>
      <c r="C91" s="311" t="s">
        <v>346</v>
      </c>
      <c r="D91" s="311" t="s">
        <v>2782</v>
      </c>
      <c r="E91" s="20" t="s">
        <v>212</v>
      </c>
      <c r="F91" s="312">
        <v>31.931999999999999</v>
      </c>
      <c r="G91" s="42"/>
      <c r="H91" s="48"/>
    </row>
    <row r="92" s="2" customFormat="1" ht="16.8" customHeight="1">
      <c r="A92" s="42"/>
      <c r="B92" s="48"/>
      <c r="C92" s="311" t="s">
        <v>352</v>
      </c>
      <c r="D92" s="311" t="s">
        <v>2783</v>
      </c>
      <c r="E92" s="20" t="s">
        <v>212</v>
      </c>
      <c r="F92" s="312">
        <v>35.595999999999997</v>
      </c>
      <c r="G92" s="42"/>
      <c r="H92" s="48"/>
    </row>
    <row r="93" s="2" customFormat="1" ht="16.8" customHeight="1">
      <c r="A93" s="42"/>
      <c r="B93" s="48"/>
      <c r="C93" s="311" t="s">
        <v>371</v>
      </c>
      <c r="D93" s="311" t="s">
        <v>2798</v>
      </c>
      <c r="E93" s="20" t="s">
        <v>212</v>
      </c>
      <c r="F93" s="312">
        <v>177.97999999999999</v>
      </c>
      <c r="G93" s="42"/>
      <c r="H93" s="48"/>
    </row>
    <row r="94" s="2" customFormat="1" ht="16.8" customHeight="1">
      <c r="A94" s="42"/>
      <c r="B94" s="48"/>
      <c r="C94" s="311" t="s">
        <v>375</v>
      </c>
      <c r="D94" s="311" t="s">
        <v>2784</v>
      </c>
      <c r="E94" s="20" t="s">
        <v>212</v>
      </c>
      <c r="F94" s="312">
        <v>110.452</v>
      </c>
      <c r="G94" s="42"/>
      <c r="H94" s="48"/>
    </row>
    <row r="95" s="2" customFormat="1" ht="16.8" customHeight="1">
      <c r="A95" s="42"/>
      <c r="B95" s="48"/>
      <c r="C95" s="306" t="s">
        <v>207</v>
      </c>
      <c r="D95" s="307" t="s">
        <v>208</v>
      </c>
      <c r="E95" s="308" t="s">
        <v>44</v>
      </c>
      <c r="F95" s="309">
        <v>1173</v>
      </c>
      <c r="G95" s="42"/>
      <c r="H95" s="48"/>
    </row>
    <row r="96" s="2" customFormat="1" ht="16.8" customHeight="1">
      <c r="A96" s="42"/>
      <c r="B96" s="48"/>
      <c r="C96" s="306" t="s">
        <v>221</v>
      </c>
      <c r="D96" s="307" t="s">
        <v>222</v>
      </c>
      <c r="E96" s="308" t="s">
        <v>212</v>
      </c>
      <c r="F96" s="309">
        <v>7.0949999999999998</v>
      </c>
      <c r="G96" s="42"/>
      <c r="H96" s="48"/>
    </row>
    <row r="97" s="2" customFormat="1" ht="16.8" customHeight="1">
      <c r="A97" s="42"/>
      <c r="B97" s="48"/>
      <c r="C97" s="311" t="s">
        <v>44</v>
      </c>
      <c r="D97" s="311" t="s">
        <v>810</v>
      </c>
      <c r="E97" s="20" t="s">
        <v>44</v>
      </c>
      <c r="F97" s="312">
        <v>4.875</v>
      </c>
      <c r="G97" s="42"/>
      <c r="H97" s="48"/>
    </row>
    <row r="98" s="2" customFormat="1" ht="16.8" customHeight="1">
      <c r="A98" s="42"/>
      <c r="B98" s="48"/>
      <c r="C98" s="311" t="s">
        <v>44</v>
      </c>
      <c r="D98" s="311" t="s">
        <v>811</v>
      </c>
      <c r="E98" s="20" t="s">
        <v>44</v>
      </c>
      <c r="F98" s="312">
        <v>2.2200000000000002</v>
      </c>
      <c r="G98" s="42"/>
      <c r="H98" s="48"/>
    </row>
    <row r="99" s="2" customFormat="1" ht="16.8" customHeight="1">
      <c r="A99" s="42"/>
      <c r="B99" s="48"/>
      <c r="C99" s="311" t="s">
        <v>221</v>
      </c>
      <c r="D99" s="311" t="s">
        <v>261</v>
      </c>
      <c r="E99" s="20" t="s">
        <v>44</v>
      </c>
      <c r="F99" s="312">
        <v>7.0949999999999998</v>
      </c>
      <c r="G99" s="42"/>
      <c r="H99" s="48"/>
    </row>
    <row r="100" s="2" customFormat="1" ht="16.8" customHeight="1">
      <c r="A100" s="42"/>
      <c r="B100" s="48"/>
      <c r="C100" s="310" t="s">
        <v>2775</v>
      </c>
      <c r="D100" s="42"/>
      <c r="E100" s="42"/>
      <c r="F100" s="42"/>
      <c r="G100" s="42"/>
      <c r="H100" s="48"/>
    </row>
    <row r="101" s="2" customFormat="1" ht="16.8" customHeight="1">
      <c r="A101" s="42"/>
      <c r="B101" s="48"/>
      <c r="C101" s="311" t="s">
        <v>420</v>
      </c>
      <c r="D101" s="311" t="s">
        <v>2793</v>
      </c>
      <c r="E101" s="20" t="s">
        <v>212</v>
      </c>
      <c r="F101" s="312">
        <v>7.0949999999999998</v>
      </c>
      <c r="G101" s="42"/>
      <c r="H101" s="48"/>
    </row>
    <row r="102" s="2" customFormat="1" ht="16.8" customHeight="1">
      <c r="A102" s="42"/>
      <c r="B102" s="48"/>
      <c r="C102" s="311" t="s">
        <v>375</v>
      </c>
      <c r="D102" s="311" t="s">
        <v>2784</v>
      </c>
      <c r="E102" s="20" t="s">
        <v>212</v>
      </c>
      <c r="F102" s="312">
        <v>110.452</v>
      </c>
      <c r="G102" s="42"/>
      <c r="H102" s="48"/>
    </row>
    <row r="103" s="2" customFormat="1" ht="16.8" customHeight="1">
      <c r="A103" s="42"/>
      <c r="B103" s="48"/>
      <c r="C103" s="306" t="s">
        <v>214</v>
      </c>
      <c r="D103" s="307" t="s">
        <v>215</v>
      </c>
      <c r="E103" s="308" t="s">
        <v>212</v>
      </c>
      <c r="F103" s="309">
        <v>60.433</v>
      </c>
      <c r="G103" s="42"/>
      <c r="H103" s="48"/>
    </row>
    <row r="104" s="2" customFormat="1" ht="16.8" customHeight="1">
      <c r="A104" s="42"/>
      <c r="B104" s="48"/>
      <c r="C104" s="311" t="s">
        <v>44</v>
      </c>
      <c r="D104" s="311" t="s">
        <v>800</v>
      </c>
      <c r="E104" s="20" t="s">
        <v>44</v>
      </c>
      <c r="F104" s="312">
        <v>47.450000000000003</v>
      </c>
      <c r="G104" s="42"/>
      <c r="H104" s="48"/>
    </row>
    <row r="105" s="2" customFormat="1" ht="16.8" customHeight="1">
      <c r="A105" s="42"/>
      <c r="B105" s="48"/>
      <c r="C105" s="311" t="s">
        <v>44</v>
      </c>
      <c r="D105" s="311" t="s">
        <v>801</v>
      </c>
      <c r="E105" s="20" t="s">
        <v>44</v>
      </c>
      <c r="F105" s="312">
        <v>12.983000000000001</v>
      </c>
      <c r="G105" s="42"/>
      <c r="H105" s="48"/>
    </row>
    <row r="106" s="2" customFormat="1" ht="16.8" customHeight="1">
      <c r="A106" s="42"/>
      <c r="B106" s="48"/>
      <c r="C106" s="311" t="s">
        <v>214</v>
      </c>
      <c r="D106" s="311" t="s">
        <v>261</v>
      </c>
      <c r="E106" s="20" t="s">
        <v>44</v>
      </c>
      <c r="F106" s="312">
        <v>60.433</v>
      </c>
      <c r="G106" s="42"/>
      <c r="H106" s="48"/>
    </row>
    <row r="107" s="2" customFormat="1" ht="16.8" customHeight="1">
      <c r="A107" s="42"/>
      <c r="B107" s="48"/>
      <c r="C107" s="310" t="s">
        <v>2775</v>
      </c>
      <c r="D107" s="42"/>
      <c r="E107" s="42"/>
      <c r="F107" s="42"/>
      <c r="G107" s="42"/>
      <c r="H107" s="48"/>
    </row>
    <row r="108" s="2" customFormat="1" ht="16.8" customHeight="1">
      <c r="A108" s="42"/>
      <c r="B108" s="48"/>
      <c r="C108" s="311" t="s">
        <v>381</v>
      </c>
      <c r="D108" s="311" t="s">
        <v>2794</v>
      </c>
      <c r="E108" s="20" t="s">
        <v>212</v>
      </c>
      <c r="F108" s="312">
        <v>60.433</v>
      </c>
      <c r="G108" s="42"/>
      <c r="H108" s="48"/>
    </row>
    <row r="109" s="2" customFormat="1" ht="16.8" customHeight="1">
      <c r="A109" s="42"/>
      <c r="B109" s="48"/>
      <c r="C109" s="311" t="s">
        <v>375</v>
      </c>
      <c r="D109" s="311" t="s">
        <v>2784</v>
      </c>
      <c r="E109" s="20" t="s">
        <v>212</v>
      </c>
      <c r="F109" s="312">
        <v>110.452</v>
      </c>
      <c r="G109" s="42"/>
      <c r="H109" s="48"/>
    </row>
    <row r="110" s="2" customFormat="1" ht="16.8" customHeight="1">
      <c r="A110" s="42"/>
      <c r="B110" s="48"/>
      <c r="C110" s="306" t="s">
        <v>227</v>
      </c>
      <c r="D110" s="307" t="s">
        <v>228</v>
      </c>
      <c r="E110" s="308" t="s">
        <v>44</v>
      </c>
      <c r="F110" s="309">
        <v>31.931999999999999</v>
      </c>
      <c r="G110" s="42"/>
      <c r="H110" s="48"/>
    </row>
    <row r="111" s="2" customFormat="1" ht="16.8" customHeight="1">
      <c r="A111" s="42"/>
      <c r="B111" s="48"/>
      <c r="C111" s="311" t="s">
        <v>227</v>
      </c>
      <c r="D111" s="311" t="s">
        <v>789</v>
      </c>
      <c r="E111" s="20" t="s">
        <v>44</v>
      </c>
      <c r="F111" s="312">
        <v>31.931999999999999</v>
      </c>
      <c r="G111" s="42"/>
      <c r="H111" s="48"/>
    </row>
    <row r="112" s="2" customFormat="1" ht="16.8" customHeight="1">
      <c r="A112" s="42"/>
      <c r="B112" s="48"/>
      <c r="C112" s="310" t="s">
        <v>2775</v>
      </c>
      <c r="D112" s="42"/>
      <c r="E112" s="42"/>
      <c r="F112" s="42"/>
      <c r="G112" s="42"/>
      <c r="H112" s="48"/>
    </row>
    <row r="113" s="2" customFormat="1" ht="16.8" customHeight="1">
      <c r="A113" s="42"/>
      <c r="B113" s="48"/>
      <c r="C113" s="311" t="s">
        <v>346</v>
      </c>
      <c r="D113" s="311" t="s">
        <v>2782</v>
      </c>
      <c r="E113" s="20" t="s">
        <v>212</v>
      </c>
      <c r="F113" s="312">
        <v>31.931999999999999</v>
      </c>
      <c r="G113" s="42"/>
      <c r="H113" s="48"/>
    </row>
    <row r="114" s="2" customFormat="1" ht="16.8" customHeight="1">
      <c r="A114" s="42"/>
      <c r="B114" s="48"/>
      <c r="C114" s="311" t="s">
        <v>363</v>
      </c>
      <c r="D114" s="311" t="s">
        <v>2795</v>
      </c>
      <c r="E114" s="20" t="s">
        <v>365</v>
      </c>
      <c r="F114" s="312">
        <v>135.05600000000001</v>
      </c>
      <c r="G114" s="42"/>
      <c r="H114" s="48"/>
    </row>
    <row r="115" s="2" customFormat="1" ht="16.8" customHeight="1">
      <c r="A115" s="42"/>
      <c r="B115" s="48"/>
      <c r="C115" s="306" t="s">
        <v>745</v>
      </c>
      <c r="D115" s="307" t="s">
        <v>746</v>
      </c>
      <c r="E115" s="308" t="s">
        <v>44</v>
      </c>
      <c r="F115" s="309">
        <v>35.595999999999997</v>
      </c>
      <c r="G115" s="42"/>
      <c r="H115" s="48"/>
    </row>
    <row r="116" s="2" customFormat="1" ht="16.8" customHeight="1">
      <c r="A116" s="42"/>
      <c r="B116" s="48"/>
      <c r="C116" s="311" t="s">
        <v>745</v>
      </c>
      <c r="D116" s="311" t="s">
        <v>791</v>
      </c>
      <c r="E116" s="20" t="s">
        <v>44</v>
      </c>
      <c r="F116" s="312">
        <v>35.595999999999997</v>
      </c>
      <c r="G116" s="42"/>
      <c r="H116" s="48"/>
    </row>
    <row r="117" s="2" customFormat="1" ht="16.8" customHeight="1">
      <c r="A117" s="42"/>
      <c r="B117" s="48"/>
      <c r="C117" s="310" t="s">
        <v>2775</v>
      </c>
      <c r="D117" s="42"/>
      <c r="E117" s="42"/>
      <c r="F117" s="42"/>
      <c r="G117" s="42"/>
      <c r="H117" s="48"/>
    </row>
    <row r="118" s="2" customFormat="1" ht="16.8" customHeight="1">
      <c r="A118" s="42"/>
      <c r="B118" s="48"/>
      <c r="C118" s="311" t="s">
        <v>352</v>
      </c>
      <c r="D118" s="311" t="s">
        <v>2783</v>
      </c>
      <c r="E118" s="20" t="s">
        <v>212</v>
      </c>
      <c r="F118" s="312">
        <v>35.595999999999997</v>
      </c>
      <c r="G118" s="42"/>
      <c r="H118" s="48"/>
    </row>
    <row r="119" s="2" customFormat="1" ht="16.8" customHeight="1">
      <c r="A119" s="42"/>
      <c r="B119" s="48"/>
      <c r="C119" s="311" t="s">
        <v>363</v>
      </c>
      <c r="D119" s="311" t="s">
        <v>2795</v>
      </c>
      <c r="E119" s="20" t="s">
        <v>365</v>
      </c>
      <c r="F119" s="312">
        <v>135.05600000000001</v>
      </c>
      <c r="G119" s="42"/>
      <c r="H119" s="48"/>
    </row>
    <row r="120" s="2" customFormat="1" ht="16.8" customHeight="1">
      <c r="A120" s="42"/>
      <c r="B120" s="48"/>
      <c r="C120" s="306" t="s">
        <v>224</v>
      </c>
      <c r="D120" s="307" t="s">
        <v>225</v>
      </c>
      <c r="E120" s="308" t="s">
        <v>44</v>
      </c>
      <c r="F120" s="309">
        <v>110.452</v>
      </c>
      <c r="G120" s="42"/>
      <c r="H120" s="48"/>
    </row>
    <row r="121" s="2" customFormat="1" ht="16.8" customHeight="1">
      <c r="A121" s="42"/>
      <c r="B121" s="48"/>
      <c r="C121" s="311" t="s">
        <v>224</v>
      </c>
      <c r="D121" s="311" t="s">
        <v>798</v>
      </c>
      <c r="E121" s="20" t="s">
        <v>44</v>
      </c>
      <c r="F121" s="312">
        <v>110.452</v>
      </c>
      <c r="G121" s="42"/>
      <c r="H121" s="48"/>
    </row>
    <row r="122" s="2" customFormat="1" ht="16.8" customHeight="1">
      <c r="A122" s="42"/>
      <c r="B122" s="48"/>
      <c r="C122" s="310" t="s">
        <v>2775</v>
      </c>
      <c r="D122" s="42"/>
      <c r="E122" s="42"/>
      <c r="F122" s="42"/>
      <c r="G122" s="42"/>
      <c r="H122" s="48"/>
    </row>
    <row r="123" s="2" customFormat="1" ht="16.8" customHeight="1">
      <c r="A123" s="42"/>
      <c r="B123" s="48"/>
      <c r="C123" s="311" t="s">
        <v>375</v>
      </c>
      <c r="D123" s="311" t="s">
        <v>2784</v>
      </c>
      <c r="E123" s="20" t="s">
        <v>212</v>
      </c>
      <c r="F123" s="312">
        <v>110.452</v>
      </c>
      <c r="G123" s="42"/>
      <c r="H123" s="48"/>
    </row>
    <row r="124" s="2" customFormat="1" ht="16.8" customHeight="1">
      <c r="A124" s="42"/>
      <c r="B124" s="48"/>
      <c r="C124" s="311" t="s">
        <v>340</v>
      </c>
      <c r="D124" s="311" t="s">
        <v>2796</v>
      </c>
      <c r="E124" s="20" t="s">
        <v>212</v>
      </c>
      <c r="F124" s="312">
        <v>220.904</v>
      </c>
      <c r="G124" s="42"/>
      <c r="H124" s="48"/>
    </row>
    <row r="125" s="2" customFormat="1" ht="16.8" customHeight="1">
      <c r="A125" s="42"/>
      <c r="B125" s="48"/>
      <c r="C125" s="311" t="s">
        <v>346</v>
      </c>
      <c r="D125" s="311" t="s">
        <v>2782</v>
      </c>
      <c r="E125" s="20" t="s">
        <v>212</v>
      </c>
      <c r="F125" s="312">
        <v>31.931999999999999</v>
      </c>
      <c r="G125" s="42"/>
      <c r="H125" s="48"/>
    </row>
    <row r="126" s="2" customFormat="1" ht="16.8" customHeight="1">
      <c r="A126" s="42"/>
      <c r="B126" s="48"/>
      <c r="C126" s="311" t="s">
        <v>358</v>
      </c>
      <c r="D126" s="311" t="s">
        <v>2797</v>
      </c>
      <c r="E126" s="20" t="s">
        <v>212</v>
      </c>
      <c r="F126" s="312">
        <v>110.452</v>
      </c>
      <c r="G126" s="42"/>
      <c r="H126" s="48"/>
    </row>
    <row r="127" s="2" customFormat="1" ht="26.4" customHeight="1">
      <c r="A127" s="42"/>
      <c r="B127" s="48"/>
      <c r="C127" s="305" t="s">
        <v>2803</v>
      </c>
      <c r="D127" s="305" t="s">
        <v>105</v>
      </c>
      <c r="E127" s="42"/>
      <c r="F127" s="42"/>
      <c r="G127" s="42"/>
      <c r="H127" s="48"/>
    </row>
    <row r="128" s="2" customFormat="1" ht="16.8" customHeight="1">
      <c r="A128" s="42"/>
      <c r="B128" s="48"/>
      <c r="C128" s="306" t="s">
        <v>217</v>
      </c>
      <c r="D128" s="307" t="s">
        <v>218</v>
      </c>
      <c r="E128" s="308" t="s">
        <v>219</v>
      </c>
      <c r="F128" s="309">
        <v>13</v>
      </c>
      <c r="G128" s="42"/>
      <c r="H128" s="48"/>
    </row>
    <row r="129" s="2" customFormat="1" ht="16.8" customHeight="1">
      <c r="A129" s="42"/>
      <c r="B129" s="48"/>
      <c r="C129" s="310" t="s">
        <v>2775</v>
      </c>
      <c r="D129" s="42"/>
      <c r="E129" s="42"/>
      <c r="F129" s="42"/>
      <c r="G129" s="42"/>
      <c r="H129" s="48"/>
    </row>
    <row r="130" s="2" customFormat="1" ht="16.8" customHeight="1">
      <c r="A130" s="42"/>
      <c r="B130" s="48"/>
      <c r="C130" s="311" t="s">
        <v>256</v>
      </c>
      <c r="D130" s="311" t="s">
        <v>2776</v>
      </c>
      <c r="E130" s="20" t="s">
        <v>219</v>
      </c>
      <c r="F130" s="312">
        <v>1173</v>
      </c>
      <c r="G130" s="42"/>
      <c r="H130" s="48"/>
    </row>
    <row r="131" s="2" customFormat="1" ht="16.8" customHeight="1">
      <c r="A131" s="42"/>
      <c r="B131" s="48"/>
      <c r="C131" s="311" t="s">
        <v>397</v>
      </c>
      <c r="D131" s="311" t="s">
        <v>2777</v>
      </c>
      <c r="E131" s="20" t="s">
        <v>219</v>
      </c>
      <c r="F131" s="312">
        <v>1186</v>
      </c>
      <c r="G131" s="42"/>
      <c r="H131" s="48"/>
    </row>
    <row r="132" s="2" customFormat="1" ht="16.8" customHeight="1">
      <c r="A132" s="42"/>
      <c r="B132" s="48"/>
      <c r="C132" s="306" t="s">
        <v>210</v>
      </c>
      <c r="D132" s="307" t="s">
        <v>211</v>
      </c>
      <c r="E132" s="308" t="s">
        <v>212</v>
      </c>
      <c r="F132" s="309">
        <v>1173.99</v>
      </c>
      <c r="G132" s="42"/>
      <c r="H132" s="48"/>
    </row>
    <row r="133" s="2" customFormat="1" ht="16.8" customHeight="1">
      <c r="A133" s="42"/>
      <c r="B133" s="48"/>
      <c r="C133" s="311" t="s">
        <v>44</v>
      </c>
      <c r="D133" s="311" t="s">
        <v>952</v>
      </c>
      <c r="E133" s="20" t="s">
        <v>44</v>
      </c>
      <c r="F133" s="312">
        <v>576.42999999999995</v>
      </c>
      <c r="G133" s="42"/>
      <c r="H133" s="48"/>
    </row>
    <row r="134" s="2" customFormat="1" ht="16.8" customHeight="1">
      <c r="A134" s="42"/>
      <c r="B134" s="48"/>
      <c r="C134" s="311" t="s">
        <v>44</v>
      </c>
      <c r="D134" s="311" t="s">
        <v>953</v>
      </c>
      <c r="E134" s="20" t="s">
        <v>44</v>
      </c>
      <c r="F134" s="312">
        <v>269.74000000000001</v>
      </c>
      <c r="G134" s="42"/>
      <c r="H134" s="48"/>
    </row>
    <row r="135" s="2" customFormat="1" ht="16.8" customHeight="1">
      <c r="A135" s="42"/>
      <c r="B135" s="48"/>
      <c r="C135" s="311" t="s">
        <v>44</v>
      </c>
      <c r="D135" s="311" t="s">
        <v>954</v>
      </c>
      <c r="E135" s="20" t="s">
        <v>44</v>
      </c>
      <c r="F135" s="312">
        <v>230.50999999999999</v>
      </c>
      <c r="G135" s="42"/>
      <c r="H135" s="48"/>
    </row>
    <row r="136" s="2" customFormat="1" ht="16.8" customHeight="1">
      <c r="A136" s="42"/>
      <c r="B136" s="48"/>
      <c r="C136" s="311" t="s">
        <v>44</v>
      </c>
      <c r="D136" s="311" t="s">
        <v>955</v>
      </c>
      <c r="E136" s="20" t="s">
        <v>44</v>
      </c>
      <c r="F136" s="312">
        <v>97.310000000000002</v>
      </c>
      <c r="G136" s="42"/>
      <c r="H136" s="48"/>
    </row>
    <row r="137" s="2" customFormat="1" ht="16.8" customHeight="1">
      <c r="A137" s="42"/>
      <c r="B137" s="48"/>
      <c r="C137" s="311" t="s">
        <v>210</v>
      </c>
      <c r="D137" s="311" t="s">
        <v>261</v>
      </c>
      <c r="E137" s="20" t="s">
        <v>44</v>
      </c>
      <c r="F137" s="312">
        <v>1173.99</v>
      </c>
      <c r="G137" s="42"/>
      <c r="H137" s="48"/>
    </row>
    <row r="138" s="2" customFormat="1" ht="16.8" customHeight="1">
      <c r="A138" s="42"/>
      <c r="B138" s="48"/>
      <c r="C138" s="310" t="s">
        <v>2775</v>
      </c>
      <c r="D138" s="42"/>
      <c r="E138" s="42"/>
      <c r="F138" s="42"/>
      <c r="G138" s="42"/>
      <c r="H138" s="48"/>
    </row>
    <row r="139" s="2" customFormat="1" ht="16.8" customHeight="1">
      <c r="A139" s="42"/>
      <c r="B139" s="48"/>
      <c r="C139" s="311" t="s">
        <v>305</v>
      </c>
      <c r="D139" s="311" t="s">
        <v>2779</v>
      </c>
      <c r="E139" s="20" t="s">
        <v>212</v>
      </c>
      <c r="F139" s="312">
        <v>939.19200000000001</v>
      </c>
      <c r="G139" s="42"/>
      <c r="H139" s="48"/>
    </row>
    <row r="140" s="2" customFormat="1" ht="16.8" customHeight="1">
      <c r="A140" s="42"/>
      <c r="B140" s="48"/>
      <c r="C140" s="311" t="s">
        <v>315</v>
      </c>
      <c r="D140" s="311" t="s">
        <v>2780</v>
      </c>
      <c r="E140" s="20" t="s">
        <v>212</v>
      </c>
      <c r="F140" s="312">
        <v>176.09899999999999</v>
      </c>
      <c r="G140" s="42"/>
      <c r="H140" s="48"/>
    </row>
    <row r="141" s="2" customFormat="1" ht="16.8" customHeight="1">
      <c r="A141" s="42"/>
      <c r="B141" s="48"/>
      <c r="C141" s="311" t="s">
        <v>320</v>
      </c>
      <c r="D141" s="311" t="s">
        <v>2781</v>
      </c>
      <c r="E141" s="20" t="s">
        <v>212</v>
      </c>
      <c r="F141" s="312">
        <v>58.700000000000003</v>
      </c>
      <c r="G141" s="42"/>
      <c r="H141" s="48"/>
    </row>
    <row r="142" s="2" customFormat="1" ht="16.8" customHeight="1">
      <c r="A142" s="42"/>
      <c r="B142" s="48"/>
      <c r="C142" s="311" t="s">
        <v>346</v>
      </c>
      <c r="D142" s="311" t="s">
        <v>2782</v>
      </c>
      <c r="E142" s="20" t="s">
        <v>212</v>
      </c>
      <c r="F142" s="312">
        <v>76.885999999999996</v>
      </c>
      <c r="G142" s="42"/>
      <c r="H142" s="48"/>
    </row>
    <row r="143" s="2" customFormat="1" ht="16.8" customHeight="1">
      <c r="A143" s="42"/>
      <c r="B143" s="48"/>
      <c r="C143" s="311" t="s">
        <v>352</v>
      </c>
      <c r="D143" s="311" t="s">
        <v>2783</v>
      </c>
      <c r="E143" s="20" t="s">
        <v>212</v>
      </c>
      <c r="F143" s="312">
        <v>234.798</v>
      </c>
      <c r="G143" s="42"/>
      <c r="H143" s="48"/>
    </row>
    <row r="144" s="2" customFormat="1" ht="16.8" customHeight="1">
      <c r="A144" s="42"/>
      <c r="B144" s="48"/>
      <c r="C144" s="311" t="s">
        <v>375</v>
      </c>
      <c r="D144" s="311" t="s">
        <v>2784</v>
      </c>
      <c r="E144" s="20" t="s">
        <v>212</v>
      </c>
      <c r="F144" s="312">
        <v>862.30600000000004</v>
      </c>
      <c r="G144" s="42"/>
      <c r="H144" s="48"/>
    </row>
    <row r="145" s="2" customFormat="1" ht="16.8" customHeight="1">
      <c r="A145" s="42"/>
      <c r="B145" s="48"/>
      <c r="C145" s="306" t="s">
        <v>207</v>
      </c>
      <c r="D145" s="307" t="s">
        <v>208</v>
      </c>
      <c r="E145" s="308" t="s">
        <v>44</v>
      </c>
      <c r="F145" s="309">
        <v>1173</v>
      </c>
      <c r="G145" s="42"/>
      <c r="H145" s="48"/>
    </row>
    <row r="146" s="2" customFormat="1" ht="16.8" customHeight="1">
      <c r="A146" s="42"/>
      <c r="B146" s="48"/>
      <c r="C146" s="311" t="s">
        <v>207</v>
      </c>
      <c r="D146" s="311" t="s">
        <v>260</v>
      </c>
      <c r="E146" s="20" t="s">
        <v>44</v>
      </c>
      <c r="F146" s="312">
        <v>1173</v>
      </c>
      <c r="G146" s="42"/>
      <c r="H146" s="48"/>
    </row>
    <row r="147" s="2" customFormat="1" ht="16.8" customHeight="1">
      <c r="A147" s="42"/>
      <c r="B147" s="48"/>
      <c r="C147" s="310" t="s">
        <v>2775</v>
      </c>
      <c r="D147" s="42"/>
      <c r="E147" s="42"/>
      <c r="F147" s="42"/>
      <c r="G147" s="42"/>
      <c r="H147" s="48"/>
    </row>
    <row r="148" s="2" customFormat="1" ht="16.8" customHeight="1">
      <c r="A148" s="42"/>
      <c r="B148" s="48"/>
      <c r="C148" s="311" t="s">
        <v>256</v>
      </c>
      <c r="D148" s="311" t="s">
        <v>2776</v>
      </c>
      <c r="E148" s="20" t="s">
        <v>219</v>
      </c>
      <c r="F148" s="312">
        <v>1173</v>
      </c>
      <c r="G148" s="42"/>
      <c r="H148" s="48"/>
    </row>
    <row r="149" s="2" customFormat="1" ht="16.8" customHeight="1">
      <c r="A149" s="42"/>
      <c r="B149" s="48"/>
      <c r="C149" s="311" t="s">
        <v>249</v>
      </c>
      <c r="D149" s="311" t="s">
        <v>2785</v>
      </c>
      <c r="E149" s="20" t="s">
        <v>219</v>
      </c>
      <c r="F149" s="312">
        <v>1173</v>
      </c>
      <c r="G149" s="42"/>
      <c r="H149" s="48"/>
    </row>
    <row r="150" s="2" customFormat="1" ht="16.8" customHeight="1">
      <c r="A150" s="42"/>
      <c r="B150" s="48"/>
      <c r="C150" s="311" t="s">
        <v>262</v>
      </c>
      <c r="D150" s="311" t="s">
        <v>2786</v>
      </c>
      <c r="E150" s="20" t="s">
        <v>219</v>
      </c>
      <c r="F150" s="312">
        <v>1173</v>
      </c>
      <c r="G150" s="42"/>
      <c r="H150" s="48"/>
    </row>
    <row r="151" s="2" customFormat="1" ht="16.8" customHeight="1">
      <c r="A151" s="42"/>
      <c r="B151" s="48"/>
      <c r="C151" s="311" t="s">
        <v>266</v>
      </c>
      <c r="D151" s="311" t="s">
        <v>2787</v>
      </c>
      <c r="E151" s="20" t="s">
        <v>219</v>
      </c>
      <c r="F151" s="312">
        <v>1173</v>
      </c>
      <c r="G151" s="42"/>
      <c r="H151" s="48"/>
    </row>
    <row r="152" s="2" customFormat="1" ht="16.8" customHeight="1">
      <c r="A152" s="42"/>
      <c r="B152" s="48"/>
      <c r="C152" s="311" t="s">
        <v>397</v>
      </c>
      <c r="D152" s="311" t="s">
        <v>2777</v>
      </c>
      <c r="E152" s="20" t="s">
        <v>219</v>
      </c>
      <c r="F152" s="312">
        <v>1186</v>
      </c>
      <c r="G152" s="42"/>
      <c r="H152" s="48"/>
    </row>
    <row r="153" s="2" customFormat="1" ht="16.8" customHeight="1">
      <c r="A153" s="42"/>
      <c r="B153" s="48"/>
      <c r="C153" s="311" t="s">
        <v>479</v>
      </c>
      <c r="D153" s="311" t="s">
        <v>2788</v>
      </c>
      <c r="E153" s="20" t="s">
        <v>219</v>
      </c>
      <c r="F153" s="312">
        <v>1524.9000000000001</v>
      </c>
      <c r="G153" s="42"/>
      <c r="H153" s="48"/>
    </row>
    <row r="154" s="2" customFormat="1" ht="16.8" customHeight="1">
      <c r="A154" s="42"/>
      <c r="B154" s="48"/>
      <c r="C154" s="311" t="s">
        <v>490</v>
      </c>
      <c r="D154" s="311" t="s">
        <v>2789</v>
      </c>
      <c r="E154" s="20" t="s">
        <v>219</v>
      </c>
      <c r="F154" s="312">
        <v>1173</v>
      </c>
      <c r="G154" s="42"/>
      <c r="H154" s="48"/>
    </row>
    <row r="155" s="2" customFormat="1" ht="16.8" customHeight="1">
      <c r="A155" s="42"/>
      <c r="B155" s="48"/>
      <c r="C155" s="311" t="s">
        <v>495</v>
      </c>
      <c r="D155" s="311" t="s">
        <v>2790</v>
      </c>
      <c r="E155" s="20" t="s">
        <v>219</v>
      </c>
      <c r="F155" s="312">
        <v>1173</v>
      </c>
      <c r="G155" s="42"/>
      <c r="H155" s="48"/>
    </row>
    <row r="156" s="2" customFormat="1" ht="16.8" customHeight="1">
      <c r="A156" s="42"/>
      <c r="B156" s="48"/>
      <c r="C156" s="311" t="s">
        <v>499</v>
      </c>
      <c r="D156" s="311" t="s">
        <v>2791</v>
      </c>
      <c r="E156" s="20" t="s">
        <v>219</v>
      </c>
      <c r="F156" s="312">
        <v>1173</v>
      </c>
      <c r="G156" s="42"/>
      <c r="H156" s="48"/>
    </row>
    <row r="157" s="2" customFormat="1" ht="16.8" customHeight="1">
      <c r="A157" s="42"/>
      <c r="B157" s="48"/>
      <c r="C157" s="311" t="s">
        <v>504</v>
      </c>
      <c r="D157" s="311" t="s">
        <v>2792</v>
      </c>
      <c r="E157" s="20" t="s">
        <v>219</v>
      </c>
      <c r="F157" s="312">
        <v>1173</v>
      </c>
      <c r="G157" s="42"/>
      <c r="H157" s="48"/>
    </row>
    <row r="158" s="2" customFormat="1" ht="16.8" customHeight="1">
      <c r="A158" s="42"/>
      <c r="B158" s="48"/>
      <c r="C158" s="306" t="s">
        <v>221</v>
      </c>
      <c r="D158" s="307" t="s">
        <v>222</v>
      </c>
      <c r="E158" s="308" t="s">
        <v>212</v>
      </c>
      <c r="F158" s="309">
        <v>62.337000000000003</v>
      </c>
      <c r="G158" s="42"/>
      <c r="H158" s="48"/>
    </row>
    <row r="159" s="2" customFormat="1" ht="16.8" customHeight="1">
      <c r="A159" s="42"/>
      <c r="B159" s="48"/>
      <c r="C159" s="311" t="s">
        <v>44</v>
      </c>
      <c r="D159" s="311" t="s">
        <v>981</v>
      </c>
      <c r="E159" s="20" t="s">
        <v>44</v>
      </c>
      <c r="F159" s="312">
        <v>28.395</v>
      </c>
      <c r="G159" s="42"/>
      <c r="H159" s="48"/>
    </row>
    <row r="160" s="2" customFormat="1" ht="16.8" customHeight="1">
      <c r="A160" s="42"/>
      <c r="B160" s="48"/>
      <c r="C160" s="311" t="s">
        <v>44</v>
      </c>
      <c r="D160" s="311" t="s">
        <v>982</v>
      </c>
      <c r="E160" s="20" t="s">
        <v>44</v>
      </c>
      <c r="F160" s="312">
        <v>14.310000000000001</v>
      </c>
      <c r="G160" s="42"/>
      <c r="H160" s="48"/>
    </row>
    <row r="161" s="2" customFormat="1" ht="16.8" customHeight="1">
      <c r="A161" s="42"/>
      <c r="B161" s="48"/>
      <c r="C161" s="311" t="s">
        <v>44</v>
      </c>
      <c r="D161" s="311" t="s">
        <v>983</v>
      </c>
      <c r="E161" s="20" t="s">
        <v>44</v>
      </c>
      <c r="F161" s="312">
        <v>12.285</v>
      </c>
      <c r="G161" s="42"/>
      <c r="H161" s="48"/>
    </row>
    <row r="162" s="2" customFormat="1" ht="16.8" customHeight="1">
      <c r="A162" s="42"/>
      <c r="B162" s="48"/>
      <c r="C162" s="311" t="s">
        <v>44</v>
      </c>
      <c r="D162" s="311" t="s">
        <v>984</v>
      </c>
      <c r="E162" s="20" t="s">
        <v>44</v>
      </c>
      <c r="F162" s="312">
        <v>5.1749999999999998</v>
      </c>
      <c r="G162" s="42"/>
      <c r="H162" s="48"/>
    </row>
    <row r="163" s="2" customFormat="1" ht="16.8" customHeight="1">
      <c r="A163" s="42"/>
      <c r="B163" s="48"/>
      <c r="C163" s="311" t="s">
        <v>44</v>
      </c>
      <c r="D163" s="311" t="s">
        <v>985</v>
      </c>
      <c r="E163" s="20" t="s">
        <v>44</v>
      </c>
      <c r="F163" s="312">
        <v>2.1720000000000002</v>
      </c>
      <c r="G163" s="42"/>
      <c r="H163" s="48"/>
    </row>
    <row r="164" s="2" customFormat="1" ht="16.8" customHeight="1">
      <c r="A164" s="42"/>
      <c r="B164" s="48"/>
      <c r="C164" s="311" t="s">
        <v>221</v>
      </c>
      <c r="D164" s="311" t="s">
        <v>261</v>
      </c>
      <c r="E164" s="20" t="s">
        <v>44</v>
      </c>
      <c r="F164" s="312">
        <v>62.337000000000003</v>
      </c>
      <c r="G164" s="42"/>
      <c r="H164" s="48"/>
    </row>
    <row r="165" s="2" customFormat="1" ht="16.8" customHeight="1">
      <c r="A165" s="42"/>
      <c r="B165" s="48"/>
      <c r="C165" s="310" t="s">
        <v>2775</v>
      </c>
      <c r="D165" s="42"/>
      <c r="E165" s="42"/>
      <c r="F165" s="42"/>
      <c r="G165" s="42"/>
      <c r="H165" s="48"/>
    </row>
    <row r="166" s="2" customFormat="1" ht="16.8" customHeight="1">
      <c r="A166" s="42"/>
      <c r="B166" s="48"/>
      <c r="C166" s="311" t="s">
        <v>420</v>
      </c>
      <c r="D166" s="311" t="s">
        <v>2793</v>
      </c>
      <c r="E166" s="20" t="s">
        <v>212</v>
      </c>
      <c r="F166" s="312">
        <v>62.337000000000003</v>
      </c>
      <c r="G166" s="42"/>
      <c r="H166" s="48"/>
    </row>
    <row r="167" s="2" customFormat="1" ht="16.8" customHeight="1">
      <c r="A167" s="42"/>
      <c r="B167" s="48"/>
      <c r="C167" s="311" t="s">
        <v>375</v>
      </c>
      <c r="D167" s="311" t="s">
        <v>2784</v>
      </c>
      <c r="E167" s="20" t="s">
        <v>212</v>
      </c>
      <c r="F167" s="312">
        <v>862.30600000000004</v>
      </c>
      <c r="G167" s="42"/>
      <c r="H167" s="48"/>
    </row>
    <row r="168" s="2" customFormat="1" ht="16.8" customHeight="1">
      <c r="A168" s="42"/>
      <c r="B168" s="48"/>
      <c r="C168" s="306" t="s">
        <v>214</v>
      </c>
      <c r="D168" s="307" t="s">
        <v>215</v>
      </c>
      <c r="E168" s="308" t="s">
        <v>212</v>
      </c>
      <c r="F168" s="309">
        <v>249.34700000000001</v>
      </c>
      <c r="G168" s="42"/>
      <c r="H168" s="48"/>
    </row>
    <row r="169" s="2" customFormat="1" ht="16.8" customHeight="1">
      <c r="A169" s="42"/>
      <c r="B169" s="48"/>
      <c r="C169" s="311" t="s">
        <v>44</v>
      </c>
      <c r="D169" s="311" t="s">
        <v>973</v>
      </c>
      <c r="E169" s="20" t="s">
        <v>44</v>
      </c>
      <c r="F169" s="312">
        <v>122.267</v>
      </c>
      <c r="G169" s="42"/>
      <c r="H169" s="48"/>
    </row>
    <row r="170" s="2" customFormat="1" ht="16.8" customHeight="1">
      <c r="A170" s="42"/>
      <c r="B170" s="48"/>
      <c r="C170" s="311" t="s">
        <v>44</v>
      </c>
      <c r="D170" s="311" t="s">
        <v>974</v>
      </c>
      <c r="E170" s="20" t="s">
        <v>44</v>
      </c>
      <c r="F170" s="312">
        <v>57.240000000000002</v>
      </c>
      <c r="G170" s="42"/>
      <c r="H170" s="48"/>
    </row>
    <row r="171" s="2" customFormat="1" ht="16.8" customHeight="1">
      <c r="A171" s="42"/>
      <c r="B171" s="48"/>
      <c r="C171" s="311" t="s">
        <v>44</v>
      </c>
      <c r="D171" s="311" t="s">
        <v>975</v>
      </c>
      <c r="E171" s="20" t="s">
        <v>44</v>
      </c>
      <c r="F171" s="312">
        <v>49.140000000000001</v>
      </c>
      <c r="G171" s="42"/>
      <c r="H171" s="48"/>
    </row>
    <row r="172" s="2" customFormat="1" ht="16.8" customHeight="1">
      <c r="A172" s="42"/>
      <c r="B172" s="48"/>
      <c r="C172" s="311" t="s">
        <v>44</v>
      </c>
      <c r="D172" s="311" t="s">
        <v>976</v>
      </c>
      <c r="E172" s="20" t="s">
        <v>44</v>
      </c>
      <c r="F172" s="312">
        <v>20.699999999999999</v>
      </c>
      <c r="G172" s="42"/>
      <c r="H172" s="48"/>
    </row>
    <row r="173" s="2" customFormat="1" ht="16.8" customHeight="1">
      <c r="A173" s="42"/>
      <c r="B173" s="48"/>
      <c r="C173" s="311" t="s">
        <v>214</v>
      </c>
      <c r="D173" s="311" t="s">
        <v>261</v>
      </c>
      <c r="E173" s="20" t="s">
        <v>44</v>
      </c>
      <c r="F173" s="312">
        <v>249.34700000000001</v>
      </c>
      <c r="G173" s="42"/>
      <c r="H173" s="48"/>
    </row>
    <row r="174" s="2" customFormat="1" ht="16.8" customHeight="1">
      <c r="A174" s="42"/>
      <c r="B174" s="48"/>
      <c r="C174" s="310" t="s">
        <v>2775</v>
      </c>
      <c r="D174" s="42"/>
      <c r="E174" s="42"/>
      <c r="F174" s="42"/>
      <c r="G174" s="42"/>
      <c r="H174" s="48"/>
    </row>
    <row r="175" s="2" customFormat="1" ht="16.8" customHeight="1">
      <c r="A175" s="42"/>
      <c r="B175" s="48"/>
      <c r="C175" s="311" t="s">
        <v>381</v>
      </c>
      <c r="D175" s="311" t="s">
        <v>2794</v>
      </c>
      <c r="E175" s="20" t="s">
        <v>212</v>
      </c>
      <c r="F175" s="312">
        <v>249.34700000000001</v>
      </c>
      <c r="G175" s="42"/>
      <c r="H175" s="48"/>
    </row>
    <row r="176" s="2" customFormat="1" ht="16.8" customHeight="1">
      <c r="A176" s="42"/>
      <c r="B176" s="48"/>
      <c r="C176" s="311" t="s">
        <v>375</v>
      </c>
      <c r="D176" s="311" t="s">
        <v>2784</v>
      </c>
      <c r="E176" s="20" t="s">
        <v>212</v>
      </c>
      <c r="F176" s="312">
        <v>862.30600000000004</v>
      </c>
      <c r="G176" s="42"/>
      <c r="H176" s="48"/>
    </row>
    <row r="177" s="2" customFormat="1" ht="16.8" customHeight="1">
      <c r="A177" s="42"/>
      <c r="B177" s="48"/>
      <c r="C177" s="306" t="s">
        <v>227</v>
      </c>
      <c r="D177" s="307" t="s">
        <v>228</v>
      </c>
      <c r="E177" s="308" t="s">
        <v>212</v>
      </c>
      <c r="F177" s="309">
        <v>234.798</v>
      </c>
      <c r="G177" s="42"/>
      <c r="H177" s="48"/>
    </row>
    <row r="178" s="2" customFormat="1" ht="16.8" customHeight="1">
      <c r="A178" s="42"/>
      <c r="B178" s="48"/>
      <c r="C178" s="311" t="s">
        <v>227</v>
      </c>
      <c r="D178" s="311" t="s">
        <v>356</v>
      </c>
      <c r="E178" s="20" t="s">
        <v>44</v>
      </c>
      <c r="F178" s="312">
        <v>234.798</v>
      </c>
      <c r="G178" s="42"/>
      <c r="H178" s="48"/>
    </row>
    <row r="179" s="2" customFormat="1" ht="16.8" customHeight="1">
      <c r="A179" s="42"/>
      <c r="B179" s="48"/>
      <c r="C179" s="310" t="s">
        <v>2775</v>
      </c>
      <c r="D179" s="42"/>
      <c r="E179" s="42"/>
      <c r="F179" s="42"/>
      <c r="G179" s="42"/>
      <c r="H179" s="48"/>
    </row>
    <row r="180" s="2" customFormat="1" ht="16.8" customHeight="1">
      <c r="A180" s="42"/>
      <c r="B180" s="48"/>
      <c r="C180" s="311" t="s">
        <v>352</v>
      </c>
      <c r="D180" s="311" t="s">
        <v>2783</v>
      </c>
      <c r="E180" s="20" t="s">
        <v>212</v>
      </c>
      <c r="F180" s="312">
        <v>234.798</v>
      </c>
      <c r="G180" s="42"/>
      <c r="H180" s="48"/>
    </row>
    <row r="181" s="2" customFormat="1" ht="16.8" customHeight="1">
      <c r="A181" s="42"/>
      <c r="B181" s="48"/>
      <c r="C181" s="311" t="s">
        <v>363</v>
      </c>
      <c r="D181" s="311" t="s">
        <v>2795</v>
      </c>
      <c r="E181" s="20" t="s">
        <v>365</v>
      </c>
      <c r="F181" s="312">
        <v>601.64999999999998</v>
      </c>
      <c r="G181" s="42"/>
      <c r="H181" s="48"/>
    </row>
    <row r="182" s="2" customFormat="1" ht="16.8" customHeight="1">
      <c r="A182" s="42"/>
      <c r="B182" s="48"/>
      <c r="C182" s="306" t="s">
        <v>231</v>
      </c>
      <c r="D182" s="307" t="s">
        <v>228</v>
      </c>
      <c r="E182" s="308" t="s">
        <v>212</v>
      </c>
      <c r="F182" s="309">
        <v>76.885999999999996</v>
      </c>
      <c r="G182" s="42"/>
      <c r="H182" s="48"/>
    </row>
    <row r="183" s="2" customFormat="1" ht="16.8" customHeight="1">
      <c r="A183" s="42"/>
      <c r="B183" s="48"/>
      <c r="C183" s="311" t="s">
        <v>231</v>
      </c>
      <c r="D183" s="311" t="s">
        <v>350</v>
      </c>
      <c r="E183" s="20" t="s">
        <v>44</v>
      </c>
      <c r="F183" s="312">
        <v>76.885999999999996</v>
      </c>
      <c r="G183" s="42"/>
      <c r="H183" s="48"/>
    </row>
    <row r="184" s="2" customFormat="1" ht="16.8" customHeight="1">
      <c r="A184" s="42"/>
      <c r="B184" s="48"/>
      <c r="C184" s="310" t="s">
        <v>2775</v>
      </c>
      <c r="D184" s="42"/>
      <c r="E184" s="42"/>
      <c r="F184" s="42"/>
      <c r="G184" s="42"/>
      <c r="H184" s="48"/>
    </row>
    <row r="185" s="2" customFormat="1" ht="16.8" customHeight="1">
      <c r="A185" s="42"/>
      <c r="B185" s="48"/>
      <c r="C185" s="311" t="s">
        <v>346</v>
      </c>
      <c r="D185" s="311" t="s">
        <v>2782</v>
      </c>
      <c r="E185" s="20" t="s">
        <v>212</v>
      </c>
      <c r="F185" s="312">
        <v>76.885999999999996</v>
      </c>
      <c r="G185" s="42"/>
      <c r="H185" s="48"/>
    </row>
    <row r="186" s="2" customFormat="1" ht="16.8" customHeight="1">
      <c r="A186" s="42"/>
      <c r="B186" s="48"/>
      <c r="C186" s="311" t="s">
        <v>363</v>
      </c>
      <c r="D186" s="311" t="s">
        <v>2795</v>
      </c>
      <c r="E186" s="20" t="s">
        <v>365</v>
      </c>
      <c r="F186" s="312">
        <v>601.64999999999998</v>
      </c>
      <c r="G186" s="42"/>
      <c r="H186" s="48"/>
    </row>
    <row r="187" s="2" customFormat="1" ht="16.8" customHeight="1">
      <c r="A187" s="42"/>
      <c r="B187" s="48"/>
      <c r="C187" s="306" t="s">
        <v>224</v>
      </c>
      <c r="D187" s="307" t="s">
        <v>225</v>
      </c>
      <c r="E187" s="308" t="s">
        <v>212</v>
      </c>
      <c r="F187" s="309">
        <v>862.30600000000004</v>
      </c>
      <c r="G187" s="42"/>
      <c r="H187" s="48"/>
    </row>
    <row r="188" s="2" customFormat="1" ht="16.8" customHeight="1">
      <c r="A188" s="42"/>
      <c r="B188" s="48"/>
      <c r="C188" s="311" t="s">
        <v>224</v>
      </c>
      <c r="D188" s="311" t="s">
        <v>379</v>
      </c>
      <c r="E188" s="20" t="s">
        <v>44</v>
      </c>
      <c r="F188" s="312">
        <v>862.30600000000004</v>
      </c>
      <c r="G188" s="42"/>
      <c r="H188" s="48"/>
    </row>
    <row r="189" s="2" customFormat="1" ht="16.8" customHeight="1">
      <c r="A189" s="42"/>
      <c r="B189" s="48"/>
      <c r="C189" s="310" t="s">
        <v>2775</v>
      </c>
      <c r="D189" s="42"/>
      <c r="E189" s="42"/>
      <c r="F189" s="42"/>
      <c r="G189" s="42"/>
      <c r="H189" s="48"/>
    </row>
    <row r="190" s="2" customFormat="1" ht="16.8" customHeight="1">
      <c r="A190" s="42"/>
      <c r="B190" s="48"/>
      <c r="C190" s="311" t="s">
        <v>375</v>
      </c>
      <c r="D190" s="311" t="s">
        <v>2784</v>
      </c>
      <c r="E190" s="20" t="s">
        <v>212</v>
      </c>
      <c r="F190" s="312">
        <v>862.30600000000004</v>
      </c>
      <c r="G190" s="42"/>
      <c r="H190" s="48"/>
    </row>
    <row r="191" s="2" customFormat="1" ht="16.8" customHeight="1">
      <c r="A191" s="42"/>
      <c r="B191" s="48"/>
      <c r="C191" s="311" t="s">
        <v>340</v>
      </c>
      <c r="D191" s="311" t="s">
        <v>2796</v>
      </c>
      <c r="E191" s="20" t="s">
        <v>212</v>
      </c>
      <c r="F191" s="312">
        <v>1724.6120000000001</v>
      </c>
      <c r="G191" s="42"/>
      <c r="H191" s="48"/>
    </row>
    <row r="192" s="2" customFormat="1" ht="16.8" customHeight="1">
      <c r="A192" s="42"/>
      <c r="B192" s="48"/>
      <c r="C192" s="311" t="s">
        <v>346</v>
      </c>
      <c r="D192" s="311" t="s">
        <v>2782</v>
      </c>
      <c r="E192" s="20" t="s">
        <v>212</v>
      </c>
      <c r="F192" s="312">
        <v>76.885999999999996</v>
      </c>
      <c r="G192" s="42"/>
      <c r="H192" s="48"/>
    </row>
    <row r="193" s="2" customFormat="1" ht="16.8" customHeight="1">
      <c r="A193" s="42"/>
      <c r="B193" s="48"/>
      <c r="C193" s="311" t="s">
        <v>358</v>
      </c>
      <c r="D193" s="311" t="s">
        <v>2797</v>
      </c>
      <c r="E193" s="20" t="s">
        <v>212</v>
      </c>
      <c r="F193" s="312">
        <v>862.30600000000004</v>
      </c>
      <c r="G193" s="42"/>
      <c r="H193" s="48"/>
    </row>
    <row r="194" s="2" customFormat="1" ht="16.8" customHeight="1">
      <c r="A194" s="42"/>
      <c r="B194" s="48"/>
      <c r="C194" s="311" t="s">
        <v>371</v>
      </c>
      <c r="D194" s="311" t="s">
        <v>2798</v>
      </c>
      <c r="E194" s="20" t="s">
        <v>212</v>
      </c>
      <c r="F194" s="312">
        <v>862.30600000000004</v>
      </c>
      <c r="G194" s="42"/>
      <c r="H194" s="48"/>
    </row>
    <row r="195" s="2" customFormat="1" ht="26.4" customHeight="1">
      <c r="A195" s="42"/>
      <c r="B195" s="48"/>
      <c r="C195" s="305" t="s">
        <v>2804</v>
      </c>
      <c r="D195" s="305" t="s">
        <v>108</v>
      </c>
      <c r="E195" s="42"/>
      <c r="F195" s="42"/>
      <c r="G195" s="42"/>
      <c r="H195" s="48"/>
    </row>
    <row r="196" s="2" customFormat="1" ht="16.8" customHeight="1">
      <c r="A196" s="42"/>
      <c r="B196" s="48"/>
      <c r="C196" s="306" t="s">
        <v>1375</v>
      </c>
      <c r="D196" s="307" t="s">
        <v>1376</v>
      </c>
      <c r="E196" s="308" t="s">
        <v>219</v>
      </c>
      <c r="F196" s="309">
        <v>35</v>
      </c>
      <c r="G196" s="42"/>
      <c r="H196" s="48"/>
    </row>
    <row r="197" s="2" customFormat="1" ht="16.8" customHeight="1">
      <c r="A197" s="42"/>
      <c r="B197" s="48"/>
      <c r="C197" s="311" t="s">
        <v>1375</v>
      </c>
      <c r="D197" s="311" t="s">
        <v>1399</v>
      </c>
      <c r="E197" s="20" t="s">
        <v>44</v>
      </c>
      <c r="F197" s="312">
        <v>35</v>
      </c>
      <c r="G197" s="42"/>
      <c r="H197" s="48"/>
    </row>
    <row r="198" s="2" customFormat="1" ht="16.8" customHeight="1">
      <c r="A198" s="42"/>
      <c r="B198" s="48"/>
      <c r="C198" s="310" t="s">
        <v>2775</v>
      </c>
      <c r="D198" s="42"/>
      <c r="E198" s="42"/>
      <c r="F198" s="42"/>
      <c r="G198" s="42"/>
      <c r="H198" s="48"/>
    </row>
    <row r="199" s="2" customFormat="1" ht="16.8" customHeight="1">
      <c r="A199" s="42"/>
      <c r="B199" s="48"/>
      <c r="C199" s="311" t="s">
        <v>1395</v>
      </c>
      <c r="D199" s="311" t="s">
        <v>2805</v>
      </c>
      <c r="E199" s="20" t="s">
        <v>219</v>
      </c>
      <c r="F199" s="312">
        <v>35</v>
      </c>
      <c r="G199" s="42"/>
      <c r="H199" s="48"/>
    </row>
    <row r="200" s="2" customFormat="1" ht="16.8" customHeight="1">
      <c r="A200" s="42"/>
      <c r="B200" s="48"/>
      <c r="C200" s="311" t="s">
        <v>256</v>
      </c>
      <c r="D200" s="311" t="s">
        <v>2776</v>
      </c>
      <c r="E200" s="20" t="s">
        <v>219</v>
      </c>
      <c r="F200" s="312">
        <v>35</v>
      </c>
      <c r="G200" s="42"/>
      <c r="H200" s="48"/>
    </row>
    <row r="201" s="2" customFormat="1" ht="16.8" customHeight="1">
      <c r="A201" s="42"/>
      <c r="B201" s="48"/>
      <c r="C201" s="311" t="s">
        <v>1382</v>
      </c>
      <c r="D201" s="311" t="s">
        <v>2806</v>
      </c>
      <c r="E201" s="20" t="s">
        <v>219</v>
      </c>
      <c r="F201" s="312">
        <v>35</v>
      </c>
      <c r="G201" s="42"/>
      <c r="H201" s="48"/>
    </row>
    <row r="202" s="2" customFormat="1" ht="16.8" customHeight="1">
      <c r="A202" s="42"/>
      <c r="B202" s="48"/>
      <c r="C202" s="311" t="s">
        <v>1386</v>
      </c>
      <c r="D202" s="311" t="s">
        <v>2807</v>
      </c>
      <c r="E202" s="20" t="s">
        <v>219</v>
      </c>
      <c r="F202" s="312">
        <v>35</v>
      </c>
      <c r="G202" s="42"/>
      <c r="H202" s="48"/>
    </row>
    <row r="203" s="2" customFormat="1" ht="16.8" customHeight="1">
      <c r="A203" s="42"/>
      <c r="B203" s="48"/>
      <c r="C203" s="311" t="s">
        <v>1390</v>
      </c>
      <c r="D203" s="311" t="s">
        <v>2808</v>
      </c>
      <c r="E203" s="20" t="s">
        <v>219</v>
      </c>
      <c r="F203" s="312">
        <v>70</v>
      </c>
      <c r="G203" s="42"/>
      <c r="H203" s="48"/>
    </row>
    <row r="204" s="2" customFormat="1" ht="16.8" customHeight="1">
      <c r="A204" s="42"/>
      <c r="B204" s="48"/>
      <c r="C204" s="306" t="s">
        <v>1377</v>
      </c>
      <c r="D204" s="307" t="s">
        <v>1378</v>
      </c>
      <c r="E204" s="308" t="s">
        <v>283</v>
      </c>
      <c r="F204" s="309">
        <v>26</v>
      </c>
      <c r="G204" s="42"/>
      <c r="H204" s="48"/>
    </row>
    <row r="205" s="2" customFormat="1" ht="16.8" customHeight="1">
      <c r="A205" s="42"/>
      <c r="B205" s="48"/>
      <c r="C205" s="311" t="s">
        <v>1377</v>
      </c>
      <c r="D205" s="311" t="s">
        <v>1404</v>
      </c>
      <c r="E205" s="20" t="s">
        <v>44</v>
      </c>
      <c r="F205" s="312">
        <v>26</v>
      </c>
      <c r="G205" s="42"/>
      <c r="H205" s="48"/>
    </row>
    <row r="206" s="2" customFormat="1" ht="16.8" customHeight="1">
      <c r="A206" s="42"/>
      <c r="B206" s="48"/>
      <c r="C206" s="310" t="s">
        <v>2775</v>
      </c>
      <c r="D206" s="42"/>
      <c r="E206" s="42"/>
      <c r="F206" s="42"/>
      <c r="G206" s="42"/>
      <c r="H206" s="48"/>
    </row>
    <row r="207" s="2" customFormat="1" ht="16.8" customHeight="1">
      <c r="A207" s="42"/>
      <c r="B207" s="48"/>
      <c r="C207" s="311" t="s">
        <v>1400</v>
      </c>
      <c r="D207" s="311" t="s">
        <v>2809</v>
      </c>
      <c r="E207" s="20" t="s">
        <v>283</v>
      </c>
      <c r="F207" s="312">
        <v>26</v>
      </c>
      <c r="G207" s="42"/>
      <c r="H207" s="48"/>
    </row>
    <row r="208" s="2" customFormat="1" ht="16.8" customHeight="1">
      <c r="A208" s="42"/>
      <c r="B208" s="48"/>
      <c r="C208" s="311" t="s">
        <v>687</v>
      </c>
      <c r="D208" s="311" t="s">
        <v>2810</v>
      </c>
      <c r="E208" s="20" t="s">
        <v>283</v>
      </c>
      <c r="F208" s="312">
        <v>26</v>
      </c>
      <c r="G208" s="42"/>
      <c r="H208" s="48"/>
    </row>
    <row r="209" s="2" customFormat="1" ht="26.4" customHeight="1">
      <c r="A209" s="42"/>
      <c r="B209" s="48"/>
      <c r="C209" s="305" t="s">
        <v>2811</v>
      </c>
      <c r="D209" s="305" t="s">
        <v>98</v>
      </c>
      <c r="E209" s="42"/>
      <c r="F209" s="42"/>
      <c r="G209" s="42"/>
      <c r="H209" s="48"/>
    </row>
    <row r="210" s="2" customFormat="1" ht="16.8" customHeight="1">
      <c r="A210" s="42"/>
      <c r="B210" s="48"/>
      <c r="C210" s="306" t="s">
        <v>1417</v>
      </c>
      <c r="D210" s="307" t="s">
        <v>1418</v>
      </c>
      <c r="E210" s="308" t="s">
        <v>212</v>
      </c>
      <c r="F210" s="309">
        <v>481.25</v>
      </c>
      <c r="G210" s="42"/>
      <c r="H210" s="48"/>
    </row>
    <row r="211" s="2" customFormat="1" ht="16.8" customHeight="1">
      <c r="A211" s="42"/>
      <c r="B211" s="48"/>
      <c r="C211" s="311" t="s">
        <v>44</v>
      </c>
      <c r="D211" s="311" t="s">
        <v>1573</v>
      </c>
      <c r="E211" s="20" t="s">
        <v>44</v>
      </c>
      <c r="F211" s="312">
        <v>478.75</v>
      </c>
      <c r="G211" s="42"/>
      <c r="H211" s="48"/>
    </row>
    <row r="212" s="2" customFormat="1" ht="16.8" customHeight="1">
      <c r="A212" s="42"/>
      <c r="B212" s="48"/>
      <c r="C212" s="311" t="s">
        <v>44</v>
      </c>
      <c r="D212" s="311" t="s">
        <v>1574</v>
      </c>
      <c r="E212" s="20" t="s">
        <v>44</v>
      </c>
      <c r="F212" s="312">
        <v>2.5</v>
      </c>
      <c r="G212" s="42"/>
      <c r="H212" s="48"/>
    </row>
    <row r="213" s="2" customFormat="1" ht="16.8" customHeight="1">
      <c r="A213" s="42"/>
      <c r="B213" s="48"/>
      <c r="C213" s="311" t="s">
        <v>1417</v>
      </c>
      <c r="D213" s="311" t="s">
        <v>1496</v>
      </c>
      <c r="E213" s="20" t="s">
        <v>44</v>
      </c>
      <c r="F213" s="312">
        <v>481.25</v>
      </c>
      <c r="G213" s="42"/>
      <c r="H213" s="48"/>
    </row>
    <row r="214" s="2" customFormat="1" ht="16.8" customHeight="1">
      <c r="A214" s="42"/>
      <c r="B214" s="48"/>
      <c r="C214" s="310" t="s">
        <v>2775</v>
      </c>
      <c r="D214" s="42"/>
      <c r="E214" s="42"/>
      <c r="F214" s="42"/>
      <c r="G214" s="42"/>
      <c r="H214" s="48"/>
    </row>
    <row r="215" s="2" customFormat="1" ht="16.8" customHeight="1">
      <c r="A215" s="42"/>
      <c r="B215" s="48"/>
      <c r="C215" s="311" t="s">
        <v>1570</v>
      </c>
      <c r="D215" s="311" t="s">
        <v>1571</v>
      </c>
      <c r="E215" s="20" t="s">
        <v>365</v>
      </c>
      <c r="F215" s="312">
        <v>803.68799999999999</v>
      </c>
      <c r="G215" s="42"/>
      <c r="H215" s="48"/>
    </row>
    <row r="216" s="2" customFormat="1" ht="16.8" customHeight="1">
      <c r="A216" s="42"/>
      <c r="B216" s="48"/>
      <c r="C216" s="311" t="s">
        <v>371</v>
      </c>
      <c r="D216" s="311" t="s">
        <v>2798</v>
      </c>
      <c r="E216" s="20" t="s">
        <v>212</v>
      </c>
      <c r="F216" s="312">
        <v>1229.021</v>
      </c>
      <c r="G216" s="42"/>
      <c r="H216" s="48"/>
    </row>
    <row r="217" s="2" customFormat="1" ht="16.8" customHeight="1">
      <c r="A217" s="42"/>
      <c r="B217" s="48"/>
      <c r="C217" s="306" t="s">
        <v>1420</v>
      </c>
      <c r="D217" s="307" t="s">
        <v>1421</v>
      </c>
      <c r="E217" s="308" t="s">
        <v>219</v>
      </c>
      <c r="F217" s="309">
        <v>1193</v>
      </c>
      <c r="G217" s="42"/>
      <c r="H217" s="48"/>
    </row>
    <row r="218" s="2" customFormat="1" ht="16.8" customHeight="1">
      <c r="A218" s="42"/>
      <c r="B218" s="48"/>
      <c r="C218" s="311" t="s">
        <v>1420</v>
      </c>
      <c r="D218" s="311" t="s">
        <v>1668</v>
      </c>
      <c r="E218" s="20" t="s">
        <v>44</v>
      </c>
      <c r="F218" s="312">
        <v>1193</v>
      </c>
      <c r="G218" s="42"/>
      <c r="H218" s="48"/>
    </row>
    <row r="219" s="2" customFormat="1" ht="16.8" customHeight="1">
      <c r="A219" s="42"/>
      <c r="B219" s="48"/>
      <c r="C219" s="310" t="s">
        <v>2775</v>
      </c>
      <c r="D219" s="42"/>
      <c r="E219" s="42"/>
      <c r="F219" s="42"/>
      <c r="G219" s="42"/>
      <c r="H219" s="48"/>
    </row>
    <row r="220" s="2" customFormat="1" ht="16.8" customHeight="1">
      <c r="A220" s="42"/>
      <c r="B220" s="48"/>
      <c r="C220" s="311" t="s">
        <v>504</v>
      </c>
      <c r="D220" s="311" t="s">
        <v>2792</v>
      </c>
      <c r="E220" s="20" t="s">
        <v>219</v>
      </c>
      <c r="F220" s="312">
        <v>1193</v>
      </c>
      <c r="G220" s="42"/>
      <c r="H220" s="48"/>
    </row>
    <row r="221" s="2" customFormat="1" ht="16.8" customHeight="1">
      <c r="A221" s="42"/>
      <c r="B221" s="48"/>
      <c r="C221" s="311" t="s">
        <v>1436</v>
      </c>
      <c r="D221" s="311" t="s">
        <v>2812</v>
      </c>
      <c r="E221" s="20" t="s">
        <v>219</v>
      </c>
      <c r="F221" s="312">
        <v>1193</v>
      </c>
      <c r="G221" s="42"/>
      <c r="H221" s="48"/>
    </row>
    <row r="222" s="2" customFormat="1" ht="16.8" customHeight="1">
      <c r="A222" s="42"/>
      <c r="B222" s="48"/>
      <c r="C222" s="311" t="s">
        <v>1441</v>
      </c>
      <c r="D222" s="311" t="s">
        <v>2813</v>
      </c>
      <c r="E222" s="20" t="s">
        <v>219</v>
      </c>
      <c r="F222" s="312">
        <v>1193</v>
      </c>
      <c r="G222" s="42"/>
      <c r="H222" s="48"/>
    </row>
    <row r="223" s="2" customFormat="1" ht="16.8" customHeight="1">
      <c r="A223" s="42"/>
      <c r="B223" s="48"/>
      <c r="C223" s="311" t="s">
        <v>262</v>
      </c>
      <c r="D223" s="311" t="s">
        <v>2786</v>
      </c>
      <c r="E223" s="20" t="s">
        <v>219</v>
      </c>
      <c r="F223" s="312">
        <v>1193</v>
      </c>
      <c r="G223" s="42"/>
      <c r="H223" s="48"/>
    </row>
    <row r="224" s="2" customFormat="1" ht="16.8" customHeight="1">
      <c r="A224" s="42"/>
      <c r="B224" s="48"/>
      <c r="C224" s="311" t="s">
        <v>1451</v>
      </c>
      <c r="D224" s="311" t="s">
        <v>2814</v>
      </c>
      <c r="E224" s="20" t="s">
        <v>219</v>
      </c>
      <c r="F224" s="312">
        <v>1193</v>
      </c>
      <c r="G224" s="42"/>
      <c r="H224" s="48"/>
    </row>
    <row r="225" s="2" customFormat="1" ht="16.8" customHeight="1">
      <c r="A225" s="42"/>
      <c r="B225" s="48"/>
      <c r="C225" s="311" t="s">
        <v>1648</v>
      </c>
      <c r="D225" s="311" t="s">
        <v>2815</v>
      </c>
      <c r="E225" s="20" t="s">
        <v>219</v>
      </c>
      <c r="F225" s="312">
        <v>1193</v>
      </c>
      <c r="G225" s="42"/>
      <c r="H225" s="48"/>
    </row>
    <row r="226" s="2" customFormat="1" ht="16.8" customHeight="1">
      <c r="A226" s="42"/>
      <c r="B226" s="48"/>
      <c r="C226" s="311" t="s">
        <v>1653</v>
      </c>
      <c r="D226" s="311" t="s">
        <v>2816</v>
      </c>
      <c r="E226" s="20" t="s">
        <v>219</v>
      </c>
      <c r="F226" s="312">
        <v>2386</v>
      </c>
      <c r="G226" s="42"/>
      <c r="H226" s="48"/>
    </row>
    <row r="227" s="2" customFormat="1" ht="16.8" customHeight="1">
      <c r="A227" s="42"/>
      <c r="B227" s="48"/>
      <c r="C227" s="311" t="s">
        <v>495</v>
      </c>
      <c r="D227" s="311" t="s">
        <v>2790</v>
      </c>
      <c r="E227" s="20" t="s">
        <v>219</v>
      </c>
      <c r="F227" s="312">
        <v>1193</v>
      </c>
      <c r="G227" s="42"/>
      <c r="H227" s="48"/>
    </row>
    <row r="228" s="2" customFormat="1" ht="16.8" customHeight="1">
      <c r="A228" s="42"/>
      <c r="B228" s="48"/>
      <c r="C228" s="311" t="s">
        <v>1659</v>
      </c>
      <c r="D228" s="311" t="s">
        <v>2817</v>
      </c>
      <c r="E228" s="20" t="s">
        <v>219</v>
      </c>
      <c r="F228" s="312">
        <v>1193</v>
      </c>
      <c r="G228" s="42"/>
      <c r="H228" s="48"/>
    </row>
    <row r="229" s="2" customFormat="1" ht="16.8" customHeight="1">
      <c r="A229" s="42"/>
      <c r="B229" s="48"/>
      <c r="C229" s="306" t="s">
        <v>1423</v>
      </c>
      <c r="D229" s="307" t="s">
        <v>1424</v>
      </c>
      <c r="E229" s="308" t="s">
        <v>212</v>
      </c>
      <c r="F229" s="309">
        <v>1229.021</v>
      </c>
      <c r="G229" s="42"/>
      <c r="H229" s="48"/>
    </row>
    <row r="230" s="2" customFormat="1" ht="16.8" customHeight="1">
      <c r="A230" s="42"/>
      <c r="B230" s="48"/>
      <c r="C230" s="311" t="s">
        <v>44</v>
      </c>
      <c r="D230" s="311" t="s">
        <v>59</v>
      </c>
      <c r="E230" s="20" t="s">
        <v>44</v>
      </c>
      <c r="F230" s="312">
        <v>1630.6279999999999</v>
      </c>
      <c r="G230" s="42"/>
      <c r="H230" s="48"/>
    </row>
    <row r="231" s="2" customFormat="1" ht="16.8" customHeight="1">
      <c r="A231" s="42"/>
      <c r="B231" s="48"/>
      <c r="C231" s="311" t="s">
        <v>44</v>
      </c>
      <c r="D231" s="311" t="s">
        <v>1560</v>
      </c>
      <c r="E231" s="20" t="s">
        <v>44</v>
      </c>
      <c r="F231" s="312">
        <v>-882.85699999999997</v>
      </c>
      <c r="G231" s="42"/>
      <c r="H231" s="48"/>
    </row>
    <row r="232" s="2" customFormat="1" ht="16.8" customHeight="1">
      <c r="A232" s="42"/>
      <c r="B232" s="48"/>
      <c r="C232" s="311" t="s">
        <v>44</v>
      </c>
      <c r="D232" s="311" t="s">
        <v>1561</v>
      </c>
      <c r="E232" s="20" t="s">
        <v>44</v>
      </c>
      <c r="F232" s="312">
        <v>481.25</v>
      </c>
      <c r="G232" s="42"/>
      <c r="H232" s="48"/>
    </row>
    <row r="233" s="2" customFormat="1" ht="16.8" customHeight="1">
      <c r="A233" s="42"/>
      <c r="B233" s="48"/>
      <c r="C233" s="311" t="s">
        <v>1423</v>
      </c>
      <c r="D233" s="311" t="s">
        <v>261</v>
      </c>
      <c r="E233" s="20" t="s">
        <v>44</v>
      </c>
      <c r="F233" s="312">
        <v>1229.021</v>
      </c>
      <c r="G233" s="42"/>
      <c r="H233" s="48"/>
    </row>
    <row r="234" s="2" customFormat="1" ht="16.8" customHeight="1">
      <c r="A234" s="42"/>
      <c r="B234" s="48"/>
      <c r="C234" s="310" t="s">
        <v>2775</v>
      </c>
      <c r="D234" s="42"/>
      <c r="E234" s="42"/>
      <c r="F234" s="42"/>
      <c r="G234" s="42"/>
      <c r="H234" s="48"/>
    </row>
    <row r="235" s="2" customFormat="1" ht="16.8" customHeight="1">
      <c r="A235" s="42"/>
      <c r="B235" s="48"/>
      <c r="C235" s="311" t="s">
        <v>371</v>
      </c>
      <c r="D235" s="311" t="s">
        <v>2798</v>
      </c>
      <c r="E235" s="20" t="s">
        <v>212</v>
      </c>
      <c r="F235" s="312">
        <v>1229.021</v>
      </c>
      <c r="G235" s="42"/>
      <c r="H235" s="48"/>
    </row>
    <row r="236" s="2" customFormat="1" ht="16.8" customHeight="1">
      <c r="A236" s="42"/>
      <c r="B236" s="48"/>
      <c r="C236" s="311" t="s">
        <v>1545</v>
      </c>
      <c r="D236" s="311" t="s">
        <v>2818</v>
      </c>
      <c r="E236" s="20" t="s">
        <v>212</v>
      </c>
      <c r="F236" s="312">
        <v>803.21400000000006</v>
      </c>
      <c r="G236" s="42"/>
      <c r="H236" s="48"/>
    </row>
    <row r="237" s="2" customFormat="1" ht="16.8" customHeight="1">
      <c r="A237" s="42"/>
      <c r="B237" s="48"/>
      <c r="C237" s="311" t="s">
        <v>1550</v>
      </c>
      <c r="D237" s="311" t="s">
        <v>2819</v>
      </c>
      <c r="E237" s="20" t="s">
        <v>212</v>
      </c>
      <c r="F237" s="312">
        <v>1229.021</v>
      </c>
      <c r="G237" s="42"/>
      <c r="H237" s="48"/>
    </row>
    <row r="238" s="2" customFormat="1" ht="16.8" customHeight="1">
      <c r="A238" s="42"/>
      <c r="B238" s="48"/>
      <c r="C238" s="311" t="s">
        <v>358</v>
      </c>
      <c r="D238" s="311" t="s">
        <v>2797</v>
      </c>
      <c r="E238" s="20" t="s">
        <v>212</v>
      </c>
      <c r="F238" s="312">
        <v>401.60700000000003</v>
      </c>
      <c r="G238" s="42"/>
      <c r="H238" s="48"/>
    </row>
    <row r="239" s="2" customFormat="1" ht="16.8" customHeight="1">
      <c r="A239" s="42"/>
      <c r="B239" s="48"/>
      <c r="C239" s="311" t="s">
        <v>363</v>
      </c>
      <c r="D239" s="311" t="s">
        <v>2795</v>
      </c>
      <c r="E239" s="20" t="s">
        <v>365</v>
      </c>
      <c r="F239" s="312">
        <v>2458.0419999999999</v>
      </c>
      <c r="G239" s="42"/>
      <c r="H239" s="48"/>
    </row>
    <row r="240" s="2" customFormat="1" ht="16.8" customHeight="1">
      <c r="A240" s="42"/>
      <c r="B240" s="48"/>
      <c r="C240" s="306" t="s">
        <v>59</v>
      </c>
      <c r="D240" s="307" t="s">
        <v>1426</v>
      </c>
      <c r="E240" s="308" t="s">
        <v>212</v>
      </c>
      <c r="F240" s="309">
        <v>1630.6279999999999</v>
      </c>
      <c r="G240" s="42"/>
      <c r="H240" s="48"/>
    </row>
    <row r="241" s="2" customFormat="1" ht="16.8" customHeight="1">
      <c r="A241" s="42"/>
      <c r="B241" s="48"/>
      <c r="C241" s="311" t="s">
        <v>44</v>
      </c>
      <c r="D241" s="311" t="s">
        <v>1491</v>
      </c>
      <c r="E241" s="20" t="s">
        <v>44</v>
      </c>
      <c r="F241" s="312">
        <v>1708.6400000000001</v>
      </c>
      <c r="G241" s="42"/>
      <c r="H241" s="48"/>
    </row>
    <row r="242" s="2" customFormat="1" ht="16.8" customHeight="1">
      <c r="A242" s="42"/>
      <c r="B242" s="48"/>
      <c r="C242" s="311" t="s">
        <v>44</v>
      </c>
      <c r="D242" s="311" t="s">
        <v>1492</v>
      </c>
      <c r="E242" s="20" t="s">
        <v>44</v>
      </c>
      <c r="F242" s="312">
        <v>-352.334</v>
      </c>
      <c r="G242" s="42"/>
      <c r="H242" s="48"/>
    </row>
    <row r="243" s="2" customFormat="1" ht="16.8" customHeight="1">
      <c r="A243" s="42"/>
      <c r="B243" s="48"/>
      <c r="C243" s="311" t="s">
        <v>44</v>
      </c>
      <c r="D243" s="311" t="s">
        <v>1493</v>
      </c>
      <c r="E243" s="20" t="s">
        <v>44</v>
      </c>
      <c r="F243" s="312">
        <v>366.30000000000001</v>
      </c>
      <c r="G243" s="42"/>
      <c r="H243" s="48"/>
    </row>
    <row r="244" s="2" customFormat="1" ht="16.8" customHeight="1">
      <c r="A244" s="42"/>
      <c r="B244" s="48"/>
      <c r="C244" s="311" t="s">
        <v>44</v>
      </c>
      <c r="D244" s="311" t="s">
        <v>1494</v>
      </c>
      <c r="E244" s="20" t="s">
        <v>44</v>
      </c>
      <c r="F244" s="312">
        <v>-70.373999999999995</v>
      </c>
      <c r="G244" s="42"/>
      <c r="H244" s="48"/>
    </row>
    <row r="245" s="2" customFormat="1" ht="16.8" customHeight="1">
      <c r="A245" s="42"/>
      <c r="B245" s="48"/>
      <c r="C245" s="311" t="s">
        <v>44</v>
      </c>
      <c r="D245" s="311" t="s">
        <v>1495</v>
      </c>
      <c r="E245" s="20" t="s">
        <v>44</v>
      </c>
      <c r="F245" s="312">
        <v>-21.603999999999999</v>
      </c>
      <c r="G245" s="42"/>
      <c r="H245" s="48"/>
    </row>
    <row r="246" s="2" customFormat="1" ht="16.8" customHeight="1">
      <c r="A246" s="42"/>
      <c r="B246" s="48"/>
      <c r="C246" s="311" t="s">
        <v>59</v>
      </c>
      <c r="D246" s="311" t="s">
        <v>1496</v>
      </c>
      <c r="E246" s="20" t="s">
        <v>44</v>
      </c>
      <c r="F246" s="312">
        <v>1630.6279999999999</v>
      </c>
      <c r="G246" s="42"/>
      <c r="H246" s="48"/>
    </row>
    <row r="247" s="2" customFormat="1" ht="16.8" customHeight="1">
      <c r="A247" s="42"/>
      <c r="B247" s="48"/>
      <c r="C247" s="310" t="s">
        <v>2775</v>
      </c>
      <c r="D247" s="42"/>
      <c r="E247" s="42"/>
      <c r="F247" s="42"/>
      <c r="G247" s="42"/>
      <c r="H247" s="48"/>
    </row>
    <row r="248" s="2" customFormat="1" ht="16.8" customHeight="1">
      <c r="A248" s="42"/>
      <c r="B248" s="48"/>
      <c r="C248" s="311" t="s">
        <v>305</v>
      </c>
      <c r="D248" s="311" t="s">
        <v>2779</v>
      </c>
      <c r="E248" s="20" t="s">
        <v>212</v>
      </c>
      <c r="F248" s="312">
        <v>1304.502</v>
      </c>
      <c r="G248" s="42"/>
      <c r="H248" s="48"/>
    </row>
    <row r="249" s="2" customFormat="1" ht="16.8" customHeight="1">
      <c r="A249" s="42"/>
      <c r="B249" s="48"/>
      <c r="C249" s="311" t="s">
        <v>1498</v>
      </c>
      <c r="D249" s="311" t="s">
        <v>2820</v>
      </c>
      <c r="E249" s="20" t="s">
        <v>212</v>
      </c>
      <c r="F249" s="312">
        <v>244.59399999999999</v>
      </c>
      <c r="G249" s="42"/>
      <c r="H249" s="48"/>
    </row>
    <row r="250" s="2" customFormat="1" ht="16.8" customHeight="1">
      <c r="A250" s="42"/>
      <c r="B250" s="48"/>
      <c r="C250" s="311" t="s">
        <v>1503</v>
      </c>
      <c r="D250" s="311" t="s">
        <v>2821</v>
      </c>
      <c r="E250" s="20" t="s">
        <v>212</v>
      </c>
      <c r="F250" s="312">
        <v>81.531000000000006</v>
      </c>
      <c r="G250" s="42"/>
      <c r="H250" s="48"/>
    </row>
    <row r="251" s="2" customFormat="1" ht="16.8" customHeight="1">
      <c r="A251" s="42"/>
      <c r="B251" s="48"/>
      <c r="C251" s="311" t="s">
        <v>1545</v>
      </c>
      <c r="D251" s="311" t="s">
        <v>2818</v>
      </c>
      <c r="E251" s="20" t="s">
        <v>212</v>
      </c>
      <c r="F251" s="312">
        <v>803.21400000000006</v>
      </c>
      <c r="G251" s="42"/>
      <c r="H251" s="48"/>
    </row>
    <row r="252" s="2" customFormat="1" ht="16.8" customHeight="1">
      <c r="A252" s="42"/>
      <c r="B252" s="48"/>
      <c r="C252" s="311" t="s">
        <v>358</v>
      </c>
      <c r="D252" s="311" t="s">
        <v>2797</v>
      </c>
      <c r="E252" s="20" t="s">
        <v>212</v>
      </c>
      <c r="F252" s="312">
        <v>401.60700000000003</v>
      </c>
      <c r="G252" s="42"/>
      <c r="H252" s="48"/>
    </row>
    <row r="253" s="2" customFormat="1" ht="16.8" customHeight="1">
      <c r="A253" s="42"/>
      <c r="B253" s="48"/>
      <c r="C253" s="311" t="s">
        <v>371</v>
      </c>
      <c r="D253" s="311" t="s">
        <v>2798</v>
      </c>
      <c r="E253" s="20" t="s">
        <v>212</v>
      </c>
      <c r="F253" s="312">
        <v>1229.021</v>
      </c>
      <c r="G253" s="42"/>
      <c r="H253" s="48"/>
    </row>
    <row r="254" s="2" customFormat="1" ht="16.8" customHeight="1">
      <c r="A254" s="42"/>
      <c r="B254" s="48"/>
      <c r="C254" s="311" t="s">
        <v>375</v>
      </c>
      <c r="D254" s="311" t="s">
        <v>2784</v>
      </c>
      <c r="E254" s="20" t="s">
        <v>212</v>
      </c>
      <c r="F254" s="312">
        <v>882.85699999999997</v>
      </c>
      <c r="G254" s="42"/>
      <c r="H254" s="48"/>
    </row>
    <row r="255" s="2" customFormat="1" ht="16.8" customHeight="1">
      <c r="A255" s="42"/>
      <c r="B255" s="48"/>
      <c r="C255" s="306" t="s">
        <v>1428</v>
      </c>
      <c r="D255" s="307" t="s">
        <v>225</v>
      </c>
      <c r="E255" s="308" t="s">
        <v>212</v>
      </c>
      <c r="F255" s="309">
        <v>882.85699999999997</v>
      </c>
      <c r="G255" s="42"/>
      <c r="H255" s="48"/>
    </row>
    <row r="256" s="2" customFormat="1" ht="16.8" customHeight="1">
      <c r="A256" s="42"/>
      <c r="B256" s="48"/>
      <c r="C256" s="311" t="s">
        <v>44</v>
      </c>
      <c r="D256" s="311" t="s">
        <v>59</v>
      </c>
      <c r="E256" s="20" t="s">
        <v>44</v>
      </c>
      <c r="F256" s="312">
        <v>1630.6279999999999</v>
      </c>
      <c r="G256" s="42"/>
      <c r="H256" s="48"/>
    </row>
    <row r="257" s="2" customFormat="1" ht="16.8" customHeight="1">
      <c r="A257" s="42"/>
      <c r="B257" s="48"/>
      <c r="C257" s="311" t="s">
        <v>44</v>
      </c>
      <c r="D257" s="311" t="s">
        <v>1563</v>
      </c>
      <c r="E257" s="20" t="s">
        <v>44</v>
      </c>
      <c r="F257" s="312">
        <v>-396.96300000000002</v>
      </c>
      <c r="G257" s="42"/>
      <c r="H257" s="48"/>
    </row>
    <row r="258" s="2" customFormat="1" ht="16.8" customHeight="1">
      <c r="A258" s="42"/>
      <c r="B258" s="48"/>
      <c r="C258" s="311" t="s">
        <v>44</v>
      </c>
      <c r="D258" s="311" t="s">
        <v>1564</v>
      </c>
      <c r="E258" s="20" t="s">
        <v>44</v>
      </c>
      <c r="F258" s="312">
        <v>-72.527000000000001</v>
      </c>
      <c r="G258" s="42"/>
      <c r="H258" s="48"/>
    </row>
    <row r="259" s="2" customFormat="1" ht="16.8" customHeight="1">
      <c r="A259" s="42"/>
      <c r="B259" s="48"/>
      <c r="C259" s="311" t="s">
        <v>44</v>
      </c>
      <c r="D259" s="311" t="s">
        <v>1565</v>
      </c>
      <c r="E259" s="20" t="s">
        <v>44</v>
      </c>
      <c r="F259" s="312">
        <v>-9.9000000000000004</v>
      </c>
      <c r="G259" s="42"/>
      <c r="H259" s="48"/>
    </row>
    <row r="260" s="2" customFormat="1" ht="16.8" customHeight="1">
      <c r="A260" s="42"/>
      <c r="B260" s="48"/>
      <c r="C260" s="311" t="s">
        <v>44</v>
      </c>
      <c r="D260" s="311" t="s">
        <v>1566</v>
      </c>
      <c r="E260" s="20" t="s">
        <v>44</v>
      </c>
      <c r="F260" s="312">
        <v>-39.689999999999998</v>
      </c>
      <c r="G260" s="42"/>
      <c r="H260" s="48"/>
    </row>
    <row r="261" s="2" customFormat="1" ht="16.8" customHeight="1">
      <c r="A261" s="42"/>
      <c r="B261" s="48"/>
      <c r="C261" s="311" t="s">
        <v>44</v>
      </c>
      <c r="D261" s="311" t="s">
        <v>1567</v>
      </c>
      <c r="E261" s="20" t="s">
        <v>44</v>
      </c>
      <c r="F261" s="312">
        <v>-140.15700000000001</v>
      </c>
      <c r="G261" s="42"/>
      <c r="H261" s="48"/>
    </row>
    <row r="262" s="2" customFormat="1" ht="16.8" customHeight="1">
      <c r="A262" s="42"/>
      <c r="B262" s="48"/>
      <c r="C262" s="311" t="s">
        <v>44</v>
      </c>
      <c r="D262" s="311" t="s">
        <v>1568</v>
      </c>
      <c r="E262" s="20" t="s">
        <v>44</v>
      </c>
      <c r="F262" s="312">
        <v>-77.733999999999995</v>
      </c>
      <c r="G262" s="42"/>
      <c r="H262" s="48"/>
    </row>
    <row r="263" s="2" customFormat="1" ht="16.8" customHeight="1">
      <c r="A263" s="42"/>
      <c r="B263" s="48"/>
      <c r="C263" s="311" t="s">
        <v>44</v>
      </c>
      <c r="D263" s="311" t="s">
        <v>1569</v>
      </c>
      <c r="E263" s="20" t="s">
        <v>44</v>
      </c>
      <c r="F263" s="312">
        <v>-10.800000000000001</v>
      </c>
      <c r="G263" s="42"/>
      <c r="H263" s="48"/>
    </row>
    <row r="264" s="2" customFormat="1" ht="16.8" customHeight="1">
      <c r="A264" s="42"/>
      <c r="B264" s="48"/>
      <c r="C264" s="311" t="s">
        <v>1428</v>
      </c>
      <c r="D264" s="311" t="s">
        <v>261</v>
      </c>
      <c r="E264" s="20" t="s">
        <v>44</v>
      </c>
      <c r="F264" s="312">
        <v>882.85699999999997</v>
      </c>
      <c r="G264" s="42"/>
      <c r="H264" s="48"/>
    </row>
    <row r="265" s="2" customFormat="1" ht="16.8" customHeight="1">
      <c r="A265" s="42"/>
      <c r="B265" s="48"/>
      <c r="C265" s="310" t="s">
        <v>2775</v>
      </c>
      <c r="D265" s="42"/>
      <c r="E265" s="42"/>
      <c r="F265" s="42"/>
      <c r="G265" s="42"/>
      <c r="H265" s="48"/>
    </row>
    <row r="266" s="2" customFormat="1" ht="16.8" customHeight="1">
      <c r="A266" s="42"/>
      <c r="B266" s="48"/>
      <c r="C266" s="311" t="s">
        <v>375</v>
      </c>
      <c r="D266" s="311" t="s">
        <v>2784</v>
      </c>
      <c r="E266" s="20" t="s">
        <v>212</v>
      </c>
      <c r="F266" s="312">
        <v>882.85699999999997</v>
      </c>
      <c r="G266" s="42"/>
      <c r="H266" s="48"/>
    </row>
    <row r="267" s="2" customFormat="1" ht="16.8" customHeight="1">
      <c r="A267" s="42"/>
      <c r="B267" s="48"/>
      <c r="C267" s="311" t="s">
        <v>371</v>
      </c>
      <c r="D267" s="311" t="s">
        <v>2798</v>
      </c>
      <c r="E267" s="20" t="s">
        <v>212</v>
      </c>
      <c r="F267" s="312">
        <v>1229.021</v>
      </c>
      <c r="G267" s="42"/>
      <c r="H267" s="48"/>
    </row>
    <row r="268" s="2" customFormat="1" ht="26.4" customHeight="1">
      <c r="A268" s="42"/>
      <c r="B268" s="48"/>
      <c r="C268" s="305" t="s">
        <v>2822</v>
      </c>
      <c r="D268" s="305" t="s">
        <v>114</v>
      </c>
      <c r="E268" s="42"/>
      <c r="F268" s="42"/>
      <c r="G268" s="42"/>
      <c r="H268" s="48"/>
    </row>
    <row r="269" s="2" customFormat="1" ht="16.8" customHeight="1">
      <c r="A269" s="42"/>
      <c r="B269" s="48"/>
      <c r="C269" s="306" t="s">
        <v>1423</v>
      </c>
      <c r="D269" s="307" t="s">
        <v>1424</v>
      </c>
      <c r="E269" s="308" t="s">
        <v>212</v>
      </c>
      <c r="F269" s="309">
        <v>6.9000000000000004</v>
      </c>
      <c r="G269" s="42"/>
      <c r="H269" s="48"/>
    </row>
    <row r="270" s="2" customFormat="1" ht="16.8" customHeight="1">
      <c r="A270" s="42"/>
      <c r="B270" s="48"/>
      <c r="C270" s="311" t="s">
        <v>44</v>
      </c>
      <c r="D270" s="311" t="s">
        <v>59</v>
      </c>
      <c r="E270" s="20" t="s">
        <v>44</v>
      </c>
      <c r="F270" s="312">
        <v>20</v>
      </c>
      <c r="G270" s="42"/>
      <c r="H270" s="48"/>
    </row>
    <row r="271" s="2" customFormat="1" ht="16.8" customHeight="1">
      <c r="A271" s="42"/>
      <c r="B271" s="48"/>
      <c r="C271" s="311" t="s">
        <v>44</v>
      </c>
      <c r="D271" s="311" t="s">
        <v>1560</v>
      </c>
      <c r="E271" s="20" t="s">
        <v>44</v>
      </c>
      <c r="F271" s="312">
        <v>-13.1</v>
      </c>
      <c r="G271" s="42"/>
      <c r="H271" s="48"/>
    </row>
    <row r="272" s="2" customFormat="1" ht="16.8" customHeight="1">
      <c r="A272" s="42"/>
      <c r="B272" s="48"/>
      <c r="C272" s="311" t="s">
        <v>1423</v>
      </c>
      <c r="D272" s="311" t="s">
        <v>261</v>
      </c>
      <c r="E272" s="20" t="s">
        <v>44</v>
      </c>
      <c r="F272" s="312">
        <v>6.9000000000000004</v>
      </c>
      <c r="G272" s="42"/>
      <c r="H272" s="48"/>
    </row>
    <row r="273" s="2" customFormat="1" ht="16.8" customHeight="1">
      <c r="A273" s="42"/>
      <c r="B273" s="48"/>
      <c r="C273" s="310" t="s">
        <v>2775</v>
      </c>
      <c r="D273" s="42"/>
      <c r="E273" s="42"/>
      <c r="F273" s="42"/>
      <c r="G273" s="42"/>
      <c r="H273" s="48"/>
    </row>
    <row r="274" s="2" customFormat="1" ht="16.8" customHeight="1">
      <c r="A274" s="42"/>
      <c r="B274" s="48"/>
      <c r="C274" s="311" t="s">
        <v>371</v>
      </c>
      <c r="D274" s="311" t="s">
        <v>2798</v>
      </c>
      <c r="E274" s="20" t="s">
        <v>212</v>
      </c>
      <c r="F274" s="312">
        <v>6.9000000000000004</v>
      </c>
      <c r="G274" s="42"/>
      <c r="H274" s="48"/>
    </row>
    <row r="275" s="2" customFormat="1" ht="16.8" customHeight="1">
      <c r="A275" s="42"/>
      <c r="B275" s="48"/>
      <c r="C275" s="311" t="s">
        <v>1545</v>
      </c>
      <c r="D275" s="311" t="s">
        <v>2818</v>
      </c>
      <c r="E275" s="20" t="s">
        <v>212</v>
      </c>
      <c r="F275" s="312">
        <v>26.199999999999999</v>
      </c>
      <c r="G275" s="42"/>
      <c r="H275" s="48"/>
    </row>
    <row r="276" s="2" customFormat="1" ht="16.8" customHeight="1">
      <c r="A276" s="42"/>
      <c r="B276" s="48"/>
      <c r="C276" s="311" t="s">
        <v>1550</v>
      </c>
      <c r="D276" s="311" t="s">
        <v>2819</v>
      </c>
      <c r="E276" s="20" t="s">
        <v>212</v>
      </c>
      <c r="F276" s="312">
        <v>6.9000000000000004</v>
      </c>
      <c r="G276" s="42"/>
      <c r="H276" s="48"/>
    </row>
    <row r="277" s="2" customFormat="1" ht="16.8" customHeight="1">
      <c r="A277" s="42"/>
      <c r="B277" s="48"/>
      <c r="C277" s="311" t="s">
        <v>358</v>
      </c>
      <c r="D277" s="311" t="s">
        <v>2797</v>
      </c>
      <c r="E277" s="20" t="s">
        <v>212</v>
      </c>
      <c r="F277" s="312">
        <v>13.1</v>
      </c>
      <c r="G277" s="42"/>
      <c r="H277" s="48"/>
    </row>
    <row r="278" s="2" customFormat="1" ht="16.8" customHeight="1">
      <c r="A278" s="42"/>
      <c r="B278" s="48"/>
      <c r="C278" s="311" t="s">
        <v>363</v>
      </c>
      <c r="D278" s="311" t="s">
        <v>2795</v>
      </c>
      <c r="E278" s="20" t="s">
        <v>365</v>
      </c>
      <c r="F278" s="312">
        <v>13.800000000000001</v>
      </c>
      <c r="G278" s="42"/>
      <c r="H278" s="48"/>
    </row>
    <row r="279" s="2" customFormat="1" ht="16.8" customHeight="1">
      <c r="A279" s="42"/>
      <c r="B279" s="48"/>
      <c r="C279" s="306" t="s">
        <v>59</v>
      </c>
      <c r="D279" s="307" t="s">
        <v>1426</v>
      </c>
      <c r="E279" s="308" t="s">
        <v>212</v>
      </c>
      <c r="F279" s="309">
        <v>20</v>
      </c>
      <c r="G279" s="42"/>
      <c r="H279" s="48"/>
    </row>
    <row r="280" s="2" customFormat="1" ht="16.8" customHeight="1">
      <c r="A280" s="42"/>
      <c r="B280" s="48"/>
      <c r="C280" s="311" t="s">
        <v>44</v>
      </c>
      <c r="D280" s="311" t="s">
        <v>1931</v>
      </c>
      <c r="E280" s="20" t="s">
        <v>44</v>
      </c>
      <c r="F280" s="312">
        <v>15</v>
      </c>
      <c r="G280" s="42"/>
      <c r="H280" s="48"/>
    </row>
    <row r="281" s="2" customFormat="1" ht="16.8" customHeight="1">
      <c r="A281" s="42"/>
      <c r="B281" s="48"/>
      <c r="C281" s="311" t="s">
        <v>44</v>
      </c>
      <c r="D281" s="311" t="s">
        <v>1932</v>
      </c>
      <c r="E281" s="20" t="s">
        <v>44</v>
      </c>
      <c r="F281" s="312">
        <v>5</v>
      </c>
      <c r="G281" s="42"/>
      <c r="H281" s="48"/>
    </row>
    <row r="282" s="2" customFormat="1" ht="16.8" customHeight="1">
      <c r="A282" s="42"/>
      <c r="B282" s="48"/>
      <c r="C282" s="311" t="s">
        <v>59</v>
      </c>
      <c r="D282" s="311" t="s">
        <v>1496</v>
      </c>
      <c r="E282" s="20" t="s">
        <v>44</v>
      </c>
      <c r="F282" s="312">
        <v>20</v>
      </c>
      <c r="G282" s="42"/>
      <c r="H282" s="48"/>
    </row>
    <row r="283" s="2" customFormat="1" ht="16.8" customHeight="1">
      <c r="A283" s="42"/>
      <c r="B283" s="48"/>
      <c r="C283" s="310" t="s">
        <v>2775</v>
      </c>
      <c r="D283" s="42"/>
      <c r="E283" s="42"/>
      <c r="F283" s="42"/>
      <c r="G283" s="42"/>
      <c r="H283" s="48"/>
    </row>
    <row r="284" s="2" customFormat="1" ht="16.8" customHeight="1">
      <c r="A284" s="42"/>
      <c r="B284" s="48"/>
      <c r="C284" s="311" t="s">
        <v>305</v>
      </c>
      <c r="D284" s="311" t="s">
        <v>2779</v>
      </c>
      <c r="E284" s="20" t="s">
        <v>212</v>
      </c>
      <c r="F284" s="312">
        <v>16</v>
      </c>
      <c r="G284" s="42"/>
      <c r="H284" s="48"/>
    </row>
    <row r="285" s="2" customFormat="1" ht="16.8" customHeight="1">
      <c r="A285" s="42"/>
      <c r="B285" s="48"/>
      <c r="C285" s="311" t="s">
        <v>1498</v>
      </c>
      <c r="D285" s="311" t="s">
        <v>2820</v>
      </c>
      <c r="E285" s="20" t="s">
        <v>212</v>
      </c>
      <c r="F285" s="312">
        <v>3</v>
      </c>
      <c r="G285" s="42"/>
      <c r="H285" s="48"/>
    </row>
    <row r="286" s="2" customFormat="1" ht="16.8" customHeight="1">
      <c r="A286" s="42"/>
      <c r="B286" s="48"/>
      <c r="C286" s="311" t="s">
        <v>1503</v>
      </c>
      <c r="D286" s="311" t="s">
        <v>2821</v>
      </c>
      <c r="E286" s="20" t="s">
        <v>212</v>
      </c>
      <c r="F286" s="312">
        <v>1</v>
      </c>
      <c r="G286" s="42"/>
      <c r="H286" s="48"/>
    </row>
    <row r="287" s="2" customFormat="1" ht="16.8" customHeight="1">
      <c r="A287" s="42"/>
      <c r="B287" s="48"/>
      <c r="C287" s="311" t="s">
        <v>1545</v>
      </c>
      <c r="D287" s="311" t="s">
        <v>2818</v>
      </c>
      <c r="E287" s="20" t="s">
        <v>212</v>
      </c>
      <c r="F287" s="312">
        <v>26.199999999999999</v>
      </c>
      <c r="G287" s="42"/>
      <c r="H287" s="48"/>
    </row>
    <row r="288" s="2" customFormat="1" ht="16.8" customHeight="1">
      <c r="A288" s="42"/>
      <c r="B288" s="48"/>
      <c r="C288" s="311" t="s">
        <v>358</v>
      </c>
      <c r="D288" s="311" t="s">
        <v>2797</v>
      </c>
      <c r="E288" s="20" t="s">
        <v>212</v>
      </c>
      <c r="F288" s="312">
        <v>13.1</v>
      </c>
      <c r="G288" s="42"/>
      <c r="H288" s="48"/>
    </row>
    <row r="289" s="2" customFormat="1" ht="16.8" customHeight="1">
      <c r="A289" s="42"/>
      <c r="B289" s="48"/>
      <c r="C289" s="311" t="s">
        <v>371</v>
      </c>
      <c r="D289" s="311" t="s">
        <v>2798</v>
      </c>
      <c r="E289" s="20" t="s">
        <v>212</v>
      </c>
      <c r="F289" s="312">
        <v>6.9000000000000004</v>
      </c>
      <c r="G289" s="42"/>
      <c r="H289" s="48"/>
    </row>
    <row r="290" s="2" customFormat="1" ht="16.8" customHeight="1">
      <c r="A290" s="42"/>
      <c r="B290" s="48"/>
      <c r="C290" s="311" t="s">
        <v>375</v>
      </c>
      <c r="D290" s="311" t="s">
        <v>2784</v>
      </c>
      <c r="E290" s="20" t="s">
        <v>212</v>
      </c>
      <c r="F290" s="312">
        <v>13.1</v>
      </c>
      <c r="G290" s="42"/>
      <c r="H290" s="48"/>
    </row>
    <row r="291" s="2" customFormat="1" ht="16.8" customHeight="1">
      <c r="A291" s="42"/>
      <c r="B291" s="48"/>
      <c r="C291" s="306" t="s">
        <v>1428</v>
      </c>
      <c r="D291" s="307" t="s">
        <v>225</v>
      </c>
      <c r="E291" s="308" t="s">
        <v>212</v>
      </c>
      <c r="F291" s="309">
        <v>13.1</v>
      </c>
      <c r="G291" s="42"/>
      <c r="H291" s="48"/>
    </row>
    <row r="292" s="2" customFormat="1" ht="16.8" customHeight="1">
      <c r="A292" s="42"/>
      <c r="B292" s="48"/>
      <c r="C292" s="311" t="s">
        <v>44</v>
      </c>
      <c r="D292" s="311" t="s">
        <v>59</v>
      </c>
      <c r="E292" s="20" t="s">
        <v>44</v>
      </c>
      <c r="F292" s="312">
        <v>20</v>
      </c>
      <c r="G292" s="42"/>
      <c r="H292" s="48"/>
    </row>
    <row r="293" s="2" customFormat="1" ht="16.8" customHeight="1">
      <c r="A293" s="42"/>
      <c r="B293" s="48"/>
      <c r="C293" s="311" t="s">
        <v>44</v>
      </c>
      <c r="D293" s="311" t="s">
        <v>1946</v>
      </c>
      <c r="E293" s="20" t="s">
        <v>44</v>
      </c>
      <c r="F293" s="312">
        <v>-3.2999999999999998</v>
      </c>
      <c r="G293" s="42"/>
      <c r="H293" s="48"/>
    </row>
    <row r="294" s="2" customFormat="1" ht="16.8" customHeight="1">
      <c r="A294" s="42"/>
      <c r="B294" s="48"/>
      <c r="C294" s="311" t="s">
        <v>44</v>
      </c>
      <c r="D294" s="311" t="s">
        <v>1947</v>
      </c>
      <c r="E294" s="20" t="s">
        <v>44</v>
      </c>
      <c r="F294" s="312">
        <v>-1.8</v>
      </c>
      <c r="G294" s="42"/>
      <c r="H294" s="48"/>
    </row>
    <row r="295" s="2" customFormat="1" ht="16.8" customHeight="1">
      <c r="A295" s="42"/>
      <c r="B295" s="48"/>
      <c r="C295" s="311" t="s">
        <v>44</v>
      </c>
      <c r="D295" s="311" t="s">
        <v>1948</v>
      </c>
      <c r="E295" s="20" t="s">
        <v>44</v>
      </c>
      <c r="F295" s="312">
        <v>-1</v>
      </c>
      <c r="G295" s="42"/>
      <c r="H295" s="48"/>
    </row>
    <row r="296" s="2" customFormat="1" ht="16.8" customHeight="1">
      <c r="A296" s="42"/>
      <c r="B296" s="48"/>
      <c r="C296" s="311" t="s">
        <v>44</v>
      </c>
      <c r="D296" s="311" t="s">
        <v>1949</v>
      </c>
      <c r="E296" s="20" t="s">
        <v>44</v>
      </c>
      <c r="F296" s="312">
        <v>-0.29999999999999999</v>
      </c>
      <c r="G296" s="42"/>
      <c r="H296" s="48"/>
    </row>
    <row r="297" s="2" customFormat="1" ht="16.8" customHeight="1">
      <c r="A297" s="42"/>
      <c r="B297" s="48"/>
      <c r="C297" s="311" t="s">
        <v>44</v>
      </c>
      <c r="D297" s="311" t="s">
        <v>1950</v>
      </c>
      <c r="E297" s="20" t="s">
        <v>44</v>
      </c>
      <c r="F297" s="312">
        <v>-0.29999999999999999</v>
      </c>
      <c r="G297" s="42"/>
      <c r="H297" s="48"/>
    </row>
    <row r="298" s="2" customFormat="1" ht="16.8" customHeight="1">
      <c r="A298" s="42"/>
      <c r="B298" s="48"/>
      <c r="C298" s="311" t="s">
        <v>44</v>
      </c>
      <c r="D298" s="311" t="s">
        <v>1951</v>
      </c>
      <c r="E298" s="20" t="s">
        <v>44</v>
      </c>
      <c r="F298" s="312">
        <v>-0.20000000000000001</v>
      </c>
      <c r="G298" s="42"/>
      <c r="H298" s="48"/>
    </row>
    <row r="299" s="2" customFormat="1" ht="16.8" customHeight="1">
      <c r="A299" s="42"/>
      <c r="B299" s="48"/>
      <c r="C299" s="311" t="s">
        <v>1428</v>
      </c>
      <c r="D299" s="311" t="s">
        <v>261</v>
      </c>
      <c r="E299" s="20" t="s">
        <v>44</v>
      </c>
      <c r="F299" s="312">
        <v>13.1</v>
      </c>
      <c r="G299" s="42"/>
      <c r="H299" s="48"/>
    </row>
    <row r="300" s="2" customFormat="1" ht="16.8" customHeight="1">
      <c r="A300" s="42"/>
      <c r="B300" s="48"/>
      <c r="C300" s="310" t="s">
        <v>2775</v>
      </c>
      <c r="D300" s="42"/>
      <c r="E300" s="42"/>
      <c r="F300" s="42"/>
      <c r="G300" s="42"/>
      <c r="H300" s="48"/>
    </row>
    <row r="301" s="2" customFormat="1" ht="16.8" customHeight="1">
      <c r="A301" s="42"/>
      <c r="B301" s="48"/>
      <c r="C301" s="311" t="s">
        <v>375</v>
      </c>
      <c r="D301" s="311" t="s">
        <v>2784</v>
      </c>
      <c r="E301" s="20" t="s">
        <v>212</v>
      </c>
      <c r="F301" s="312">
        <v>13.1</v>
      </c>
      <c r="G301" s="42"/>
      <c r="H301" s="48"/>
    </row>
    <row r="302" s="2" customFormat="1" ht="16.8" customHeight="1">
      <c r="A302" s="42"/>
      <c r="B302" s="48"/>
      <c r="C302" s="311" t="s">
        <v>371</v>
      </c>
      <c r="D302" s="311" t="s">
        <v>2798</v>
      </c>
      <c r="E302" s="20" t="s">
        <v>212</v>
      </c>
      <c r="F302" s="312">
        <v>6.9000000000000004</v>
      </c>
      <c r="G302" s="42"/>
      <c r="H302" s="48"/>
    </row>
    <row r="303" s="2" customFormat="1" ht="26.4" customHeight="1">
      <c r="A303" s="42"/>
      <c r="B303" s="48"/>
      <c r="C303" s="305" t="s">
        <v>2823</v>
      </c>
      <c r="D303" s="305" t="s">
        <v>105</v>
      </c>
      <c r="E303" s="42"/>
      <c r="F303" s="42"/>
      <c r="G303" s="42"/>
      <c r="H303" s="48"/>
    </row>
    <row r="304" s="2" customFormat="1" ht="16.8" customHeight="1">
      <c r="A304" s="42"/>
      <c r="B304" s="48"/>
      <c r="C304" s="306" t="s">
        <v>1417</v>
      </c>
      <c r="D304" s="307" t="s">
        <v>1418</v>
      </c>
      <c r="E304" s="308" t="s">
        <v>212</v>
      </c>
      <c r="F304" s="309">
        <v>221.005</v>
      </c>
      <c r="G304" s="42"/>
      <c r="H304" s="48"/>
    </row>
    <row r="305" s="2" customFormat="1" ht="16.8" customHeight="1">
      <c r="A305" s="42"/>
      <c r="B305" s="48"/>
      <c r="C305" s="311" t="s">
        <v>44</v>
      </c>
      <c r="D305" s="311" t="s">
        <v>2087</v>
      </c>
      <c r="E305" s="20" t="s">
        <v>44</v>
      </c>
      <c r="F305" s="312">
        <v>129.16</v>
      </c>
      <c r="G305" s="42"/>
      <c r="H305" s="48"/>
    </row>
    <row r="306" s="2" customFormat="1" ht="16.8" customHeight="1">
      <c r="A306" s="42"/>
      <c r="B306" s="48"/>
      <c r="C306" s="311" t="s">
        <v>44</v>
      </c>
      <c r="D306" s="311" t="s">
        <v>2088</v>
      </c>
      <c r="E306" s="20" t="s">
        <v>44</v>
      </c>
      <c r="F306" s="312">
        <v>6.2999999999999998</v>
      </c>
      <c r="G306" s="42"/>
      <c r="H306" s="48"/>
    </row>
    <row r="307" s="2" customFormat="1" ht="16.8" customHeight="1">
      <c r="A307" s="42"/>
      <c r="B307" s="48"/>
      <c r="C307" s="311" t="s">
        <v>44</v>
      </c>
      <c r="D307" s="311" t="s">
        <v>2089</v>
      </c>
      <c r="E307" s="20" t="s">
        <v>44</v>
      </c>
      <c r="F307" s="312">
        <v>77.444999999999993</v>
      </c>
      <c r="G307" s="42"/>
      <c r="H307" s="48"/>
    </row>
    <row r="308" s="2" customFormat="1" ht="16.8" customHeight="1">
      <c r="A308" s="42"/>
      <c r="B308" s="48"/>
      <c r="C308" s="311" t="s">
        <v>44</v>
      </c>
      <c r="D308" s="311" t="s">
        <v>2090</v>
      </c>
      <c r="E308" s="20" t="s">
        <v>44</v>
      </c>
      <c r="F308" s="312">
        <v>8.0999999999999996</v>
      </c>
      <c r="G308" s="42"/>
      <c r="H308" s="48"/>
    </row>
    <row r="309" s="2" customFormat="1" ht="16.8" customHeight="1">
      <c r="A309" s="42"/>
      <c r="B309" s="48"/>
      <c r="C309" s="311" t="s">
        <v>1417</v>
      </c>
      <c r="D309" s="311" t="s">
        <v>1496</v>
      </c>
      <c r="E309" s="20" t="s">
        <v>44</v>
      </c>
      <c r="F309" s="312">
        <v>221.005</v>
      </c>
      <c r="G309" s="42"/>
      <c r="H309" s="48"/>
    </row>
    <row r="310" s="2" customFormat="1" ht="16.8" customHeight="1">
      <c r="A310" s="42"/>
      <c r="B310" s="48"/>
      <c r="C310" s="310" t="s">
        <v>2775</v>
      </c>
      <c r="D310" s="42"/>
      <c r="E310" s="42"/>
      <c r="F310" s="42"/>
      <c r="G310" s="42"/>
      <c r="H310" s="48"/>
    </row>
    <row r="311" s="2" customFormat="1" ht="16.8" customHeight="1">
      <c r="A311" s="42"/>
      <c r="B311" s="48"/>
      <c r="C311" s="311" t="s">
        <v>1570</v>
      </c>
      <c r="D311" s="311" t="s">
        <v>1571</v>
      </c>
      <c r="E311" s="20" t="s">
        <v>365</v>
      </c>
      <c r="F311" s="312">
        <v>369.07799999999997</v>
      </c>
      <c r="G311" s="42"/>
      <c r="H311" s="48"/>
    </row>
    <row r="312" s="2" customFormat="1" ht="16.8" customHeight="1">
      <c r="A312" s="42"/>
      <c r="B312" s="48"/>
      <c r="C312" s="311" t="s">
        <v>371</v>
      </c>
      <c r="D312" s="311" t="s">
        <v>2798</v>
      </c>
      <c r="E312" s="20" t="s">
        <v>212</v>
      </c>
      <c r="F312" s="312">
        <v>246.505</v>
      </c>
      <c r="G312" s="42"/>
      <c r="H312" s="48"/>
    </row>
    <row r="313" s="2" customFormat="1" ht="16.8" customHeight="1">
      <c r="A313" s="42"/>
      <c r="B313" s="48"/>
      <c r="C313" s="306" t="s">
        <v>1420</v>
      </c>
      <c r="D313" s="307" t="s">
        <v>1421</v>
      </c>
      <c r="E313" s="308" t="s">
        <v>219</v>
      </c>
      <c r="F313" s="309">
        <v>1193</v>
      </c>
      <c r="G313" s="42"/>
      <c r="H313" s="48"/>
    </row>
    <row r="314" s="2" customFormat="1" ht="16.8" customHeight="1">
      <c r="A314" s="42"/>
      <c r="B314" s="48"/>
      <c r="C314" s="311" t="s">
        <v>1420</v>
      </c>
      <c r="D314" s="311" t="s">
        <v>1668</v>
      </c>
      <c r="E314" s="20" t="s">
        <v>44</v>
      </c>
      <c r="F314" s="312">
        <v>1193</v>
      </c>
      <c r="G314" s="42"/>
      <c r="H314" s="48"/>
    </row>
    <row r="315" s="2" customFormat="1" ht="16.8" customHeight="1">
      <c r="A315" s="42"/>
      <c r="B315" s="48"/>
      <c r="C315" s="310" t="s">
        <v>2775</v>
      </c>
      <c r="D315" s="42"/>
      <c r="E315" s="42"/>
      <c r="F315" s="42"/>
      <c r="G315" s="42"/>
      <c r="H315" s="48"/>
    </row>
    <row r="316" s="2" customFormat="1" ht="16.8" customHeight="1">
      <c r="A316" s="42"/>
      <c r="B316" s="48"/>
      <c r="C316" s="311" t="s">
        <v>504</v>
      </c>
      <c r="D316" s="311" t="s">
        <v>2792</v>
      </c>
      <c r="E316" s="20" t="s">
        <v>219</v>
      </c>
      <c r="F316" s="312">
        <v>1193</v>
      </c>
      <c r="G316" s="42"/>
      <c r="H316" s="48"/>
    </row>
    <row r="317" s="2" customFormat="1" ht="16.8" customHeight="1">
      <c r="A317" s="42"/>
      <c r="B317" s="48"/>
      <c r="C317" s="311" t="s">
        <v>1436</v>
      </c>
      <c r="D317" s="311" t="s">
        <v>2812</v>
      </c>
      <c r="E317" s="20" t="s">
        <v>219</v>
      </c>
      <c r="F317" s="312">
        <v>1193</v>
      </c>
      <c r="G317" s="42"/>
      <c r="H317" s="48"/>
    </row>
    <row r="318" s="2" customFormat="1" ht="16.8" customHeight="1">
      <c r="A318" s="42"/>
      <c r="B318" s="48"/>
      <c r="C318" s="311" t="s">
        <v>1441</v>
      </c>
      <c r="D318" s="311" t="s">
        <v>2813</v>
      </c>
      <c r="E318" s="20" t="s">
        <v>219</v>
      </c>
      <c r="F318" s="312">
        <v>1207</v>
      </c>
      <c r="G318" s="42"/>
      <c r="H318" s="48"/>
    </row>
    <row r="319" s="2" customFormat="1" ht="16.8" customHeight="1">
      <c r="A319" s="42"/>
      <c r="B319" s="48"/>
      <c r="C319" s="311" t="s">
        <v>262</v>
      </c>
      <c r="D319" s="311" t="s">
        <v>2786</v>
      </c>
      <c r="E319" s="20" t="s">
        <v>219</v>
      </c>
      <c r="F319" s="312">
        <v>1193</v>
      </c>
      <c r="G319" s="42"/>
      <c r="H319" s="48"/>
    </row>
    <row r="320" s="2" customFormat="1" ht="16.8" customHeight="1">
      <c r="A320" s="42"/>
      <c r="B320" s="48"/>
      <c r="C320" s="311" t="s">
        <v>1451</v>
      </c>
      <c r="D320" s="311" t="s">
        <v>2814</v>
      </c>
      <c r="E320" s="20" t="s">
        <v>219</v>
      </c>
      <c r="F320" s="312">
        <v>1193</v>
      </c>
      <c r="G320" s="42"/>
      <c r="H320" s="48"/>
    </row>
    <row r="321" s="2" customFormat="1" ht="16.8" customHeight="1">
      <c r="A321" s="42"/>
      <c r="B321" s="48"/>
      <c r="C321" s="311" t="s">
        <v>1648</v>
      </c>
      <c r="D321" s="311" t="s">
        <v>2815</v>
      </c>
      <c r="E321" s="20" t="s">
        <v>219</v>
      </c>
      <c r="F321" s="312">
        <v>1207</v>
      </c>
      <c r="G321" s="42"/>
      <c r="H321" s="48"/>
    </row>
    <row r="322" s="2" customFormat="1" ht="16.8" customHeight="1">
      <c r="A322" s="42"/>
      <c r="B322" s="48"/>
      <c r="C322" s="311" t="s">
        <v>1653</v>
      </c>
      <c r="D322" s="311" t="s">
        <v>2816</v>
      </c>
      <c r="E322" s="20" t="s">
        <v>219</v>
      </c>
      <c r="F322" s="312">
        <v>2386</v>
      </c>
      <c r="G322" s="42"/>
      <c r="H322" s="48"/>
    </row>
    <row r="323" s="2" customFormat="1" ht="16.8" customHeight="1">
      <c r="A323" s="42"/>
      <c r="B323" s="48"/>
      <c r="C323" s="311" t="s">
        <v>495</v>
      </c>
      <c r="D323" s="311" t="s">
        <v>2790</v>
      </c>
      <c r="E323" s="20" t="s">
        <v>219</v>
      </c>
      <c r="F323" s="312">
        <v>1193</v>
      </c>
      <c r="G323" s="42"/>
      <c r="H323" s="48"/>
    </row>
    <row r="324" s="2" customFormat="1" ht="16.8" customHeight="1">
      <c r="A324" s="42"/>
      <c r="B324" s="48"/>
      <c r="C324" s="311" t="s">
        <v>1659</v>
      </c>
      <c r="D324" s="311" t="s">
        <v>2817</v>
      </c>
      <c r="E324" s="20" t="s">
        <v>219</v>
      </c>
      <c r="F324" s="312">
        <v>1193</v>
      </c>
      <c r="G324" s="42"/>
      <c r="H324" s="48"/>
    </row>
    <row r="325" s="2" customFormat="1" ht="16.8" customHeight="1">
      <c r="A325" s="42"/>
      <c r="B325" s="48"/>
      <c r="C325" s="306" t="s">
        <v>2017</v>
      </c>
      <c r="D325" s="307" t="s">
        <v>2018</v>
      </c>
      <c r="E325" s="308" t="s">
        <v>212</v>
      </c>
      <c r="F325" s="309">
        <v>243.02600000000001</v>
      </c>
      <c r="G325" s="42"/>
      <c r="H325" s="48"/>
    </row>
    <row r="326" s="2" customFormat="1" ht="16.8" customHeight="1">
      <c r="A326" s="42"/>
      <c r="B326" s="48"/>
      <c r="C326" s="311" t="s">
        <v>44</v>
      </c>
      <c r="D326" s="311" t="s">
        <v>2091</v>
      </c>
      <c r="E326" s="20" t="s">
        <v>44</v>
      </c>
      <c r="F326" s="312">
        <v>116.264</v>
      </c>
      <c r="G326" s="42"/>
      <c r="H326" s="48"/>
    </row>
    <row r="327" s="2" customFormat="1" ht="16.8" customHeight="1">
      <c r="A327" s="42"/>
      <c r="B327" s="48"/>
      <c r="C327" s="311" t="s">
        <v>44</v>
      </c>
      <c r="D327" s="311" t="s">
        <v>2092</v>
      </c>
      <c r="E327" s="20" t="s">
        <v>44</v>
      </c>
      <c r="F327" s="312">
        <v>91.650000000000006</v>
      </c>
      <c r="G327" s="42"/>
      <c r="H327" s="48"/>
    </row>
    <row r="328" s="2" customFormat="1" ht="16.8" customHeight="1">
      <c r="A328" s="42"/>
      <c r="B328" s="48"/>
      <c r="C328" s="311" t="s">
        <v>44</v>
      </c>
      <c r="D328" s="311" t="s">
        <v>2093</v>
      </c>
      <c r="E328" s="20" t="s">
        <v>44</v>
      </c>
      <c r="F328" s="312">
        <v>1.296</v>
      </c>
      <c r="G328" s="42"/>
      <c r="H328" s="48"/>
    </row>
    <row r="329" s="2" customFormat="1" ht="16.8" customHeight="1">
      <c r="A329" s="42"/>
      <c r="B329" s="48"/>
      <c r="C329" s="311" t="s">
        <v>44</v>
      </c>
      <c r="D329" s="311" t="s">
        <v>2094</v>
      </c>
      <c r="E329" s="20" t="s">
        <v>44</v>
      </c>
      <c r="F329" s="312">
        <v>8.3160000000000007</v>
      </c>
      <c r="G329" s="42"/>
      <c r="H329" s="48"/>
    </row>
    <row r="330" s="2" customFormat="1" ht="16.8" customHeight="1">
      <c r="A330" s="42"/>
      <c r="B330" s="48"/>
      <c r="C330" s="311" t="s">
        <v>44</v>
      </c>
      <c r="D330" s="311" t="s">
        <v>2095</v>
      </c>
      <c r="E330" s="20" t="s">
        <v>44</v>
      </c>
      <c r="F330" s="312">
        <v>25.5</v>
      </c>
      <c r="G330" s="42"/>
      <c r="H330" s="48"/>
    </row>
    <row r="331" s="2" customFormat="1" ht="16.8" customHeight="1">
      <c r="A331" s="42"/>
      <c r="B331" s="48"/>
      <c r="C331" s="311" t="s">
        <v>2017</v>
      </c>
      <c r="D331" s="311" t="s">
        <v>261</v>
      </c>
      <c r="E331" s="20" t="s">
        <v>44</v>
      </c>
      <c r="F331" s="312">
        <v>243.02600000000001</v>
      </c>
      <c r="G331" s="42"/>
      <c r="H331" s="48"/>
    </row>
    <row r="332" s="2" customFormat="1" ht="16.8" customHeight="1">
      <c r="A332" s="42"/>
      <c r="B332" s="48"/>
      <c r="C332" s="310" t="s">
        <v>2775</v>
      </c>
      <c r="D332" s="42"/>
      <c r="E332" s="42"/>
      <c r="F332" s="42"/>
      <c r="G332" s="42"/>
      <c r="H332" s="48"/>
    </row>
    <row r="333" s="2" customFormat="1" ht="16.8" customHeight="1">
      <c r="A333" s="42"/>
      <c r="B333" s="48"/>
      <c r="C333" s="311" t="s">
        <v>1576</v>
      </c>
      <c r="D333" s="311" t="s">
        <v>2824</v>
      </c>
      <c r="E333" s="20" t="s">
        <v>212</v>
      </c>
      <c r="F333" s="312">
        <v>243.02600000000001</v>
      </c>
      <c r="G333" s="42"/>
      <c r="H333" s="48"/>
    </row>
    <row r="334" s="2" customFormat="1" ht="16.8" customHeight="1">
      <c r="A334" s="42"/>
      <c r="B334" s="48"/>
      <c r="C334" s="311" t="s">
        <v>371</v>
      </c>
      <c r="D334" s="311" t="s">
        <v>2798</v>
      </c>
      <c r="E334" s="20" t="s">
        <v>212</v>
      </c>
      <c r="F334" s="312">
        <v>246.505</v>
      </c>
      <c r="G334" s="42"/>
      <c r="H334" s="48"/>
    </row>
    <row r="335" s="2" customFormat="1" ht="16.8" customHeight="1">
      <c r="A335" s="42"/>
      <c r="B335" s="48"/>
      <c r="C335" s="311" t="s">
        <v>375</v>
      </c>
      <c r="D335" s="311" t="s">
        <v>2784</v>
      </c>
      <c r="E335" s="20" t="s">
        <v>212</v>
      </c>
      <c r="F335" s="312">
        <v>110.875</v>
      </c>
      <c r="G335" s="42"/>
      <c r="H335" s="48"/>
    </row>
    <row r="336" s="2" customFormat="1" ht="16.8" customHeight="1">
      <c r="A336" s="42"/>
      <c r="B336" s="48"/>
      <c r="C336" s="306" t="s">
        <v>1423</v>
      </c>
      <c r="D336" s="307" t="s">
        <v>1424</v>
      </c>
      <c r="E336" s="308" t="s">
        <v>212</v>
      </c>
      <c r="F336" s="309">
        <v>246.505</v>
      </c>
      <c r="G336" s="42"/>
      <c r="H336" s="48"/>
    </row>
    <row r="337" s="2" customFormat="1" ht="16.8" customHeight="1">
      <c r="A337" s="42"/>
      <c r="B337" s="48"/>
      <c r="C337" s="311" t="s">
        <v>44</v>
      </c>
      <c r="D337" s="311" t="s">
        <v>2084</v>
      </c>
      <c r="E337" s="20" t="s">
        <v>44</v>
      </c>
      <c r="F337" s="312">
        <v>353.90100000000001</v>
      </c>
      <c r="G337" s="42"/>
      <c r="H337" s="48"/>
    </row>
    <row r="338" s="2" customFormat="1" ht="16.8" customHeight="1">
      <c r="A338" s="42"/>
      <c r="B338" s="48"/>
      <c r="C338" s="311" t="s">
        <v>44</v>
      </c>
      <c r="D338" s="311" t="s">
        <v>2085</v>
      </c>
      <c r="E338" s="20" t="s">
        <v>44</v>
      </c>
      <c r="F338" s="312">
        <v>-328.40100000000001</v>
      </c>
      <c r="G338" s="42"/>
      <c r="H338" s="48"/>
    </row>
    <row r="339" s="2" customFormat="1" ht="16.8" customHeight="1">
      <c r="A339" s="42"/>
      <c r="B339" s="48"/>
      <c r="C339" s="311" t="s">
        <v>44</v>
      </c>
      <c r="D339" s="311" t="s">
        <v>1561</v>
      </c>
      <c r="E339" s="20" t="s">
        <v>44</v>
      </c>
      <c r="F339" s="312">
        <v>221.005</v>
      </c>
      <c r="G339" s="42"/>
      <c r="H339" s="48"/>
    </row>
    <row r="340" s="2" customFormat="1" ht="16.8" customHeight="1">
      <c r="A340" s="42"/>
      <c r="B340" s="48"/>
      <c r="C340" s="311" t="s">
        <v>1423</v>
      </c>
      <c r="D340" s="311" t="s">
        <v>261</v>
      </c>
      <c r="E340" s="20" t="s">
        <v>44</v>
      </c>
      <c r="F340" s="312">
        <v>246.505</v>
      </c>
      <c r="G340" s="42"/>
      <c r="H340" s="48"/>
    </row>
    <row r="341" s="2" customFormat="1" ht="16.8" customHeight="1">
      <c r="A341" s="42"/>
      <c r="B341" s="48"/>
      <c r="C341" s="310" t="s">
        <v>2775</v>
      </c>
      <c r="D341" s="42"/>
      <c r="E341" s="42"/>
      <c r="F341" s="42"/>
      <c r="G341" s="42"/>
      <c r="H341" s="48"/>
    </row>
    <row r="342" s="2" customFormat="1" ht="16.8" customHeight="1">
      <c r="A342" s="42"/>
      <c r="B342" s="48"/>
      <c r="C342" s="311" t="s">
        <v>371</v>
      </c>
      <c r="D342" s="311" t="s">
        <v>2798</v>
      </c>
      <c r="E342" s="20" t="s">
        <v>212</v>
      </c>
      <c r="F342" s="312">
        <v>246.505</v>
      </c>
      <c r="G342" s="42"/>
      <c r="H342" s="48"/>
    </row>
    <row r="343" s="2" customFormat="1" ht="16.8" customHeight="1">
      <c r="A343" s="42"/>
      <c r="B343" s="48"/>
      <c r="C343" s="311" t="s">
        <v>1545</v>
      </c>
      <c r="D343" s="311" t="s">
        <v>2818</v>
      </c>
      <c r="E343" s="20" t="s">
        <v>212</v>
      </c>
      <c r="F343" s="312">
        <v>214.792</v>
      </c>
      <c r="G343" s="42"/>
      <c r="H343" s="48"/>
    </row>
    <row r="344" s="2" customFormat="1" ht="16.8" customHeight="1">
      <c r="A344" s="42"/>
      <c r="B344" s="48"/>
      <c r="C344" s="311" t="s">
        <v>1550</v>
      </c>
      <c r="D344" s="311" t="s">
        <v>2819</v>
      </c>
      <c r="E344" s="20" t="s">
        <v>212</v>
      </c>
      <c r="F344" s="312">
        <v>246.505</v>
      </c>
      <c r="G344" s="42"/>
      <c r="H344" s="48"/>
    </row>
    <row r="345" s="2" customFormat="1" ht="16.8" customHeight="1">
      <c r="A345" s="42"/>
      <c r="B345" s="48"/>
      <c r="C345" s="311" t="s">
        <v>358</v>
      </c>
      <c r="D345" s="311" t="s">
        <v>2797</v>
      </c>
      <c r="E345" s="20" t="s">
        <v>212</v>
      </c>
      <c r="F345" s="312">
        <v>107.396</v>
      </c>
      <c r="G345" s="42"/>
      <c r="H345" s="48"/>
    </row>
    <row r="346" s="2" customFormat="1" ht="16.8" customHeight="1">
      <c r="A346" s="42"/>
      <c r="B346" s="48"/>
      <c r="C346" s="311" t="s">
        <v>363</v>
      </c>
      <c r="D346" s="311" t="s">
        <v>2795</v>
      </c>
      <c r="E346" s="20" t="s">
        <v>365</v>
      </c>
      <c r="F346" s="312">
        <v>493.00999999999999</v>
      </c>
      <c r="G346" s="42"/>
      <c r="H346" s="48"/>
    </row>
    <row r="347" s="2" customFormat="1" ht="16.8" customHeight="1">
      <c r="A347" s="42"/>
      <c r="B347" s="48"/>
      <c r="C347" s="306" t="s">
        <v>2021</v>
      </c>
      <c r="D347" s="307" t="s">
        <v>2022</v>
      </c>
      <c r="E347" s="308" t="s">
        <v>212</v>
      </c>
      <c r="F347" s="309">
        <v>50.915999999999997</v>
      </c>
      <c r="G347" s="42"/>
      <c r="H347" s="48"/>
    </row>
    <row r="348" s="2" customFormat="1" ht="16.8" customHeight="1">
      <c r="A348" s="42"/>
      <c r="B348" s="48"/>
      <c r="C348" s="311" t="s">
        <v>44</v>
      </c>
      <c r="D348" s="311" t="s">
        <v>2063</v>
      </c>
      <c r="E348" s="20" t="s">
        <v>44</v>
      </c>
      <c r="F348" s="312">
        <v>265.74000000000001</v>
      </c>
      <c r="G348" s="42"/>
      <c r="H348" s="48"/>
    </row>
    <row r="349" s="2" customFormat="1" ht="16.8" customHeight="1">
      <c r="A349" s="42"/>
      <c r="B349" s="48"/>
      <c r="C349" s="311" t="s">
        <v>44</v>
      </c>
      <c r="D349" s="311" t="s">
        <v>2064</v>
      </c>
      <c r="E349" s="20" t="s">
        <v>44</v>
      </c>
      <c r="F349" s="312">
        <v>-440.41199999999998</v>
      </c>
      <c r="G349" s="42"/>
      <c r="H349" s="48"/>
    </row>
    <row r="350" s="2" customFormat="1" ht="16.8" customHeight="1">
      <c r="A350" s="42"/>
      <c r="B350" s="48"/>
      <c r="C350" s="311" t="s">
        <v>44</v>
      </c>
      <c r="D350" s="311" t="s">
        <v>2065</v>
      </c>
      <c r="E350" s="20" t="s">
        <v>44</v>
      </c>
      <c r="F350" s="312">
        <v>18.899999999999999</v>
      </c>
      <c r="G350" s="42"/>
      <c r="H350" s="48"/>
    </row>
    <row r="351" s="2" customFormat="1" ht="16.8" customHeight="1">
      <c r="A351" s="42"/>
      <c r="B351" s="48"/>
      <c r="C351" s="311" t="s">
        <v>44</v>
      </c>
      <c r="D351" s="311" t="s">
        <v>2066</v>
      </c>
      <c r="E351" s="20" t="s">
        <v>44</v>
      </c>
      <c r="F351" s="312">
        <v>-4.4100000000000001</v>
      </c>
      <c r="G351" s="42"/>
      <c r="H351" s="48"/>
    </row>
    <row r="352" s="2" customFormat="1" ht="16.8" customHeight="1">
      <c r="A352" s="42"/>
      <c r="B352" s="48"/>
      <c r="C352" s="311" t="s">
        <v>44</v>
      </c>
      <c r="D352" s="311" t="s">
        <v>2067</v>
      </c>
      <c r="E352" s="20" t="s">
        <v>44</v>
      </c>
      <c r="F352" s="312">
        <v>246.68000000000001</v>
      </c>
      <c r="G352" s="42"/>
      <c r="H352" s="48"/>
    </row>
    <row r="353" s="2" customFormat="1" ht="16.8" customHeight="1">
      <c r="A353" s="42"/>
      <c r="B353" s="48"/>
      <c r="C353" s="311" t="s">
        <v>44</v>
      </c>
      <c r="D353" s="311" t="s">
        <v>2068</v>
      </c>
      <c r="E353" s="20" t="s">
        <v>44</v>
      </c>
      <c r="F353" s="312">
        <v>-54.212000000000003</v>
      </c>
      <c r="G353" s="42"/>
      <c r="H353" s="48"/>
    </row>
    <row r="354" s="2" customFormat="1" ht="16.8" customHeight="1">
      <c r="A354" s="42"/>
      <c r="B354" s="48"/>
      <c r="C354" s="311" t="s">
        <v>44</v>
      </c>
      <c r="D354" s="311" t="s">
        <v>2069</v>
      </c>
      <c r="E354" s="20" t="s">
        <v>44</v>
      </c>
      <c r="F354" s="312">
        <v>24.300000000000001</v>
      </c>
      <c r="G354" s="42"/>
      <c r="H354" s="48"/>
    </row>
    <row r="355" s="2" customFormat="1" ht="16.8" customHeight="1">
      <c r="A355" s="42"/>
      <c r="B355" s="48"/>
      <c r="C355" s="311" t="s">
        <v>44</v>
      </c>
      <c r="D355" s="311" t="s">
        <v>2070</v>
      </c>
      <c r="E355" s="20" t="s">
        <v>44</v>
      </c>
      <c r="F355" s="312">
        <v>-5.6699999999999999</v>
      </c>
      <c r="G355" s="42"/>
      <c r="H355" s="48"/>
    </row>
    <row r="356" s="2" customFormat="1" ht="16.8" customHeight="1">
      <c r="A356" s="42"/>
      <c r="B356" s="48"/>
      <c r="C356" s="311" t="s">
        <v>2021</v>
      </c>
      <c r="D356" s="311" t="s">
        <v>1496</v>
      </c>
      <c r="E356" s="20" t="s">
        <v>44</v>
      </c>
      <c r="F356" s="312">
        <v>50.915999999999997</v>
      </c>
      <c r="G356" s="42"/>
      <c r="H356" s="48"/>
    </row>
    <row r="357" s="2" customFormat="1" ht="16.8" customHeight="1">
      <c r="A357" s="42"/>
      <c r="B357" s="48"/>
      <c r="C357" s="310" t="s">
        <v>2775</v>
      </c>
      <c r="D357" s="42"/>
      <c r="E357" s="42"/>
      <c r="F357" s="42"/>
      <c r="G357" s="42"/>
      <c r="H357" s="48"/>
    </row>
    <row r="358" s="2" customFormat="1" ht="16.8" customHeight="1">
      <c r="A358" s="42"/>
      <c r="B358" s="48"/>
      <c r="C358" s="311" t="s">
        <v>305</v>
      </c>
      <c r="D358" s="311" t="s">
        <v>2779</v>
      </c>
      <c r="E358" s="20" t="s">
        <v>212</v>
      </c>
      <c r="F358" s="312">
        <v>161.92699999999999</v>
      </c>
      <c r="G358" s="42"/>
      <c r="H358" s="48"/>
    </row>
    <row r="359" s="2" customFormat="1" ht="16.8" customHeight="1">
      <c r="A359" s="42"/>
      <c r="B359" s="48"/>
      <c r="C359" s="311" t="s">
        <v>1498</v>
      </c>
      <c r="D359" s="311" t="s">
        <v>2820</v>
      </c>
      <c r="E359" s="20" t="s">
        <v>212</v>
      </c>
      <c r="F359" s="312">
        <v>68.233999999999995</v>
      </c>
      <c r="G359" s="42"/>
      <c r="H359" s="48"/>
    </row>
    <row r="360" s="2" customFormat="1" ht="16.8" customHeight="1">
      <c r="A360" s="42"/>
      <c r="B360" s="48"/>
      <c r="C360" s="311" t="s">
        <v>1503</v>
      </c>
      <c r="D360" s="311" t="s">
        <v>2821</v>
      </c>
      <c r="E360" s="20" t="s">
        <v>212</v>
      </c>
      <c r="F360" s="312">
        <v>2.5459999999999998</v>
      </c>
      <c r="G360" s="42"/>
      <c r="H360" s="48"/>
    </row>
    <row r="361" s="2" customFormat="1" ht="16.8" customHeight="1">
      <c r="A361" s="42"/>
      <c r="B361" s="48"/>
      <c r="C361" s="311" t="s">
        <v>1545</v>
      </c>
      <c r="D361" s="311" t="s">
        <v>2818</v>
      </c>
      <c r="E361" s="20" t="s">
        <v>212</v>
      </c>
      <c r="F361" s="312">
        <v>214.792</v>
      </c>
      <c r="G361" s="42"/>
      <c r="H361" s="48"/>
    </row>
    <row r="362" s="2" customFormat="1" ht="16.8" customHeight="1">
      <c r="A362" s="42"/>
      <c r="B362" s="48"/>
      <c r="C362" s="311" t="s">
        <v>358</v>
      </c>
      <c r="D362" s="311" t="s">
        <v>2797</v>
      </c>
      <c r="E362" s="20" t="s">
        <v>212</v>
      </c>
      <c r="F362" s="312">
        <v>107.396</v>
      </c>
      <c r="G362" s="42"/>
      <c r="H362" s="48"/>
    </row>
    <row r="363" s="2" customFormat="1" ht="16.8" customHeight="1">
      <c r="A363" s="42"/>
      <c r="B363" s="48"/>
      <c r="C363" s="311" t="s">
        <v>371</v>
      </c>
      <c r="D363" s="311" t="s">
        <v>2798</v>
      </c>
      <c r="E363" s="20" t="s">
        <v>212</v>
      </c>
      <c r="F363" s="312">
        <v>246.505</v>
      </c>
      <c r="G363" s="42"/>
      <c r="H363" s="48"/>
    </row>
    <row r="364" s="2" customFormat="1" ht="16.8" customHeight="1">
      <c r="A364" s="42"/>
      <c r="B364" s="48"/>
      <c r="C364" s="311" t="s">
        <v>375</v>
      </c>
      <c r="D364" s="311" t="s">
        <v>2784</v>
      </c>
      <c r="E364" s="20" t="s">
        <v>212</v>
      </c>
      <c r="F364" s="312">
        <v>110.875</v>
      </c>
      <c r="G364" s="42"/>
      <c r="H364" s="48"/>
    </row>
    <row r="365" s="2" customFormat="1" ht="16.8" customHeight="1">
      <c r="A365" s="42"/>
      <c r="B365" s="48"/>
      <c r="C365" s="306" t="s">
        <v>2024</v>
      </c>
      <c r="D365" s="307" t="s">
        <v>2025</v>
      </c>
      <c r="E365" s="308" t="s">
        <v>212</v>
      </c>
      <c r="F365" s="309">
        <v>302.98500000000001</v>
      </c>
      <c r="G365" s="42"/>
      <c r="H365" s="48"/>
    </row>
    <row r="366" s="2" customFormat="1" ht="16.8" customHeight="1">
      <c r="A366" s="42"/>
      <c r="B366" s="48"/>
      <c r="C366" s="311" t="s">
        <v>44</v>
      </c>
      <c r="D366" s="311" t="s">
        <v>2059</v>
      </c>
      <c r="E366" s="20" t="s">
        <v>44</v>
      </c>
      <c r="F366" s="312">
        <v>211.93000000000001</v>
      </c>
      <c r="G366" s="42"/>
      <c r="H366" s="48"/>
    </row>
    <row r="367" s="2" customFormat="1" ht="16.8" customHeight="1">
      <c r="A367" s="42"/>
      <c r="B367" s="48"/>
      <c r="C367" s="311" t="s">
        <v>44</v>
      </c>
      <c r="D367" s="311" t="s">
        <v>2060</v>
      </c>
      <c r="E367" s="20" t="s">
        <v>44</v>
      </c>
      <c r="F367" s="312">
        <v>-3.7879999999999998</v>
      </c>
      <c r="G367" s="42"/>
      <c r="H367" s="48"/>
    </row>
    <row r="368" s="2" customFormat="1" ht="16.8" customHeight="1">
      <c r="A368" s="42"/>
      <c r="B368" s="48"/>
      <c r="C368" s="311" t="s">
        <v>44</v>
      </c>
      <c r="D368" s="311" t="s">
        <v>2061</v>
      </c>
      <c r="E368" s="20" t="s">
        <v>44</v>
      </c>
      <c r="F368" s="312">
        <v>106.86</v>
      </c>
      <c r="G368" s="42"/>
      <c r="H368" s="48"/>
    </row>
    <row r="369" s="2" customFormat="1" ht="16.8" customHeight="1">
      <c r="A369" s="42"/>
      <c r="B369" s="48"/>
      <c r="C369" s="311" t="s">
        <v>44</v>
      </c>
      <c r="D369" s="311" t="s">
        <v>2062</v>
      </c>
      <c r="E369" s="20" t="s">
        <v>44</v>
      </c>
      <c r="F369" s="312">
        <v>-12.017</v>
      </c>
      <c r="G369" s="42"/>
      <c r="H369" s="48"/>
    </row>
    <row r="370" s="2" customFormat="1" ht="16.8" customHeight="1">
      <c r="A370" s="42"/>
      <c r="B370" s="48"/>
      <c r="C370" s="311" t="s">
        <v>2024</v>
      </c>
      <c r="D370" s="311" t="s">
        <v>1496</v>
      </c>
      <c r="E370" s="20" t="s">
        <v>44</v>
      </c>
      <c r="F370" s="312">
        <v>302.98500000000001</v>
      </c>
      <c r="G370" s="42"/>
      <c r="H370" s="48"/>
    </row>
    <row r="371" s="2" customFormat="1" ht="16.8" customHeight="1">
      <c r="A371" s="42"/>
      <c r="B371" s="48"/>
      <c r="C371" s="310" t="s">
        <v>2775</v>
      </c>
      <c r="D371" s="42"/>
      <c r="E371" s="42"/>
      <c r="F371" s="42"/>
      <c r="G371" s="42"/>
      <c r="H371" s="48"/>
    </row>
    <row r="372" s="2" customFormat="1" ht="16.8" customHeight="1">
      <c r="A372" s="42"/>
      <c r="B372" s="48"/>
      <c r="C372" s="311" t="s">
        <v>305</v>
      </c>
      <c r="D372" s="311" t="s">
        <v>2779</v>
      </c>
      <c r="E372" s="20" t="s">
        <v>212</v>
      </c>
      <c r="F372" s="312">
        <v>161.92699999999999</v>
      </c>
      <c r="G372" s="42"/>
      <c r="H372" s="48"/>
    </row>
    <row r="373" s="2" customFormat="1" ht="16.8" customHeight="1">
      <c r="A373" s="42"/>
      <c r="B373" s="48"/>
      <c r="C373" s="311" t="s">
        <v>2054</v>
      </c>
      <c r="D373" s="311" t="s">
        <v>2825</v>
      </c>
      <c r="E373" s="20" t="s">
        <v>212</v>
      </c>
      <c r="F373" s="312">
        <v>121.194</v>
      </c>
      <c r="G373" s="42"/>
      <c r="H373" s="48"/>
    </row>
    <row r="374" s="2" customFormat="1" ht="16.8" customHeight="1">
      <c r="A374" s="42"/>
      <c r="B374" s="48"/>
      <c r="C374" s="311" t="s">
        <v>1498</v>
      </c>
      <c r="D374" s="311" t="s">
        <v>2820</v>
      </c>
      <c r="E374" s="20" t="s">
        <v>212</v>
      </c>
      <c r="F374" s="312">
        <v>68.233999999999995</v>
      </c>
      <c r="G374" s="42"/>
      <c r="H374" s="48"/>
    </row>
    <row r="375" s="2" customFormat="1" ht="16.8" customHeight="1">
      <c r="A375" s="42"/>
      <c r="B375" s="48"/>
      <c r="C375" s="311" t="s">
        <v>1545</v>
      </c>
      <c r="D375" s="311" t="s">
        <v>2818</v>
      </c>
      <c r="E375" s="20" t="s">
        <v>212</v>
      </c>
      <c r="F375" s="312">
        <v>214.792</v>
      </c>
      <c r="G375" s="42"/>
      <c r="H375" s="48"/>
    </row>
    <row r="376" s="2" customFormat="1" ht="16.8" customHeight="1">
      <c r="A376" s="42"/>
      <c r="B376" s="48"/>
      <c r="C376" s="311" t="s">
        <v>358</v>
      </c>
      <c r="D376" s="311" t="s">
        <v>2797</v>
      </c>
      <c r="E376" s="20" t="s">
        <v>212</v>
      </c>
      <c r="F376" s="312">
        <v>107.396</v>
      </c>
      <c r="G376" s="42"/>
      <c r="H376" s="48"/>
    </row>
    <row r="377" s="2" customFormat="1" ht="16.8" customHeight="1">
      <c r="A377" s="42"/>
      <c r="B377" s="48"/>
      <c r="C377" s="311" t="s">
        <v>371</v>
      </c>
      <c r="D377" s="311" t="s">
        <v>2798</v>
      </c>
      <c r="E377" s="20" t="s">
        <v>212</v>
      </c>
      <c r="F377" s="312">
        <v>246.505</v>
      </c>
      <c r="G377" s="42"/>
      <c r="H377" s="48"/>
    </row>
    <row r="378" s="2" customFormat="1" ht="16.8" customHeight="1">
      <c r="A378" s="42"/>
      <c r="B378" s="48"/>
      <c r="C378" s="311" t="s">
        <v>375</v>
      </c>
      <c r="D378" s="311" t="s">
        <v>2784</v>
      </c>
      <c r="E378" s="20" t="s">
        <v>212</v>
      </c>
      <c r="F378" s="312">
        <v>110.875</v>
      </c>
      <c r="G378" s="42"/>
      <c r="H378" s="48"/>
    </row>
    <row r="379" s="2" customFormat="1" ht="16.8" customHeight="1">
      <c r="A379" s="42"/>
      <c r="B379" s="48"/>
      <c r="C379" s="306" t="s">
        <v>1428</v>
      </c>
      <c r="D379" s="307" t="s">
        <v>225</v>
      </c>
      <c r="E379" s="308" t="s">
        <v>212</v>
      </c>
      <c r="F379" s="309">
        <v>110.875</v>
      </c>
      <c r="G379" s="42"/>
      <c r="H379" s="48"/>
    </row>
    <row r="380" s="2" customFormat="1" ht="16.8" customHeight="1">
      <c r="A380" s="42"/>
      <c r="B380" s="48"/>
      <c r="C380" s="311" t="s">
        <v>44</v>
      </c>
      <c r="D380" s="311" t="s">
        <v>2084</v>
      </c>
      <c r="E380" s="20" t="s">
        <v>44</v>
      </c>
      <c r="F380" s="312">
        <v>353.90100000000001</v>
      </c>
      <c r="G380" s="42"/>
      <c r="H380" s="48"/>
    </row>
    <row r="381" s="2" customFormat="1" ht="16.8" customHeight="1">
      <c r="A381" s="42"/>
      <c r="B381" s="48"/>
      <c r="C381" s="311" t="s">
        <v>44</v>
      </c>
      <c r="D381" s="311" t="s">
        <v>2086</v>
      </c>
      <c r="E381" s="20" t="s">
        <v>44</v>
      </c>
      <c r="F381" s="312">
        <v>-243.02600000000001</v>
      </c>
      <c r="G381" s="42"/>
      <c r="H381" s="48"/>
    </row>
    <row r="382" s="2" customFormat="1" ht="16.8" customHeight="1">
      <c r="A382" s="42"/>
      <c r="B382" s="48"/>
      <c r="C382" s="311" t="s">
        <v>1428</v>
      </c>
      <c r="D382" s="311" t="s">
        <v>261</v>
      </c>
      <c r="E382" s="20" t="s">
        <v>44</v>
      </c>
      <c r="F382" s="312">
        <v>110.875</v>
      </c>
      <c r="G382" s="42"/>
      <c r="H382" s="48"/>
    </row>
    <row r="383" s="2" customFormat="1" ht="16.8" customHeight="1">
      <c r="A383" s="42"/>
      <c r="B383" s="48"/>
      <c r="C383" s="310" t="s">
        <v>2775</v>
      </c>
      <c r="D383" s="42"/>
      <c r="E383" s="42"/>
      <c r="F383" s="42"/>
      <c r="G383" s="42"/>
      <c r="H383" s="48"/>
    </row>
    <row r="384" s="2" customFormat="1" ht="16.8" customHeight="1">
      <c r="A384" s="42"/>
      <c r="B384" s="48"/>
      <c r="C384" s="311" t="s">
        <v>375</v>
      </c>
      <c r="D384" s="311" t="s">
        <v>2784</v>
      </c>
      <c r="E384" s="20" t="s">
        <v>212</v>
      </c>
      <c r="F384" s="312">
        <v>110.875</v>
      </c>
      <c r="G384" s="42"/>
      <c r="H384" s="48"/>
    </row>
    <row r="385" s="2" customFormat="1" ht="16.8" customHeight="1">
      <c r="A385" s="42"/>
      <c r="B385" s="48"/>
      <c r="C385" s="311" t="s">
        <v>371</v>
      </c>
      <c r="D385" s="311" t="s">
        <v>2798</v>
      </c>
      <c r="E385" s="20" t="s">
        <v>212</v>
      </c>
      <c r="F385" s="312">
        <v>246.505</v>
      </c>
      <c r="G385" s="42"/>
      <c r="H385" s="48"/>
    </row>
    <row r="386" s="2" customFormat="1" ht="16.8" customHeight="1">
      <c r="A386" s="42"/>
      <c r="B386" s="48"/>
      <c r="C386" s="306" t="s">
        <v>2028</v>
      </c>
      <c r="D386" s="307" t="s">
        <v>2029</v>
      </c>
      <c r="E386" s="308" t="s">
        <v>219</v>
      </c>
      <c r="F386" s="309">
        <v>263.39999999999998</v>
      </c>
      <c r="G386" s="42"/>
      <c r="H386" s="48"/>
    </row>
    <row r="387" s="2" customFormat="1" ht="16.8" customHeight="1">
      <c r="A387" s="42"/>
      <c r="B387" s="48"/>
      <c r="C387" s="311" t="s">
        <v>44</v>
      </c>
      <c r="D387" s="311" t="s">
        <v>2050</v>
      </c>
      <c r="E387" s="20" t="s">
        <v>44</v>
      </c>
      <c r="F387" s="312">
        <v>63.125</v>
      </c>
      <c r="G387" s="42"/>
      <c r="H387" s="48"/>
    </row>
    <row r="388" s="2" customFormat="1" ht="16.8" customHeight="1">
      <c r="A388" s="42"/>
      <c r="B388" s="48"/>
      <c r="C388" s="311" t="s">
        <v>44</v>
      </c>
      <c r="D388" s="311" t="s">
        <v>2051</v>
      </c>
      <c r="E388" s="20" t="s">
        <v>44</v>
      </c>
      <c r="F388" s="312">
        <v>200.27500000000001</v>
      </c>
      <c r="G388" s="42"/>
      <c r="H388" s="48"/>
    </row>
    <row r="389" s="2" customFormat="1" ht="16.8" customHeight="1">
      <c r="A389" s="42"/>
      <c r="B389" s="48"/>
      <c r="C389" s="311" t="s">
        <v>2028</v>
      </c>
      <c r="D389" s="311" t="s">
        <v>261</v>
      </c>
      <c r="E389" s="20" t="s">
        <v>44</v>
      </c>
      <c r="F389" s="312">
        <v>263.39999999999998</v>
      </c>
      <c r="G389" s="42"/>
      <c r="H389" s="48"/>
    </row>
    <row r="390" s="2" customFormat="1" ht="16.8" customHeight="1">
      <c r="A390" s="42"/>
      <c r="B390" s="48"/>
      <c r="C390" s="310" t="s">
        <v>2775</v>
      </c>
      <c r="D390" s="42"/>
      <c r="E390" s="42"/>
      <c r="F390" s="42"/>
      <c r="G390" s="42"/>
      <c r="H390" s="48"/>
    </row>
    <row r="391" s="2" customFormat="1" ht="16.8" customHeight="1">
      <c r="A391" s="42"/>
      <c r="B391" s="48"/>
      <c r="C391" s="311" t="s">
        <v>1480</v>
      </c>
      <c r="D391" s="311" t="s">
        <v>2826</v>
      </c>
      <c r="E391" s="20" t="s">
        <v>219</v>
      </c>
      <c r="F391" s="312">
        <v>263.39999999999998</v>
      </c>
      <c r="G391" s="42"/>
      <c r="H391" s="48"/>
    </row>
    <row r="392" s="2" customFormat="1" ht="16.8" customHeight="1">
      <c r="A392" s="42"/>
      <c r="B392" s="48"/>
      <c r="C392" s="311" t="s">
        <v>1589</v>
      </c>
      <c r="D392" s="311" t="s">
        <v>2827</v>
      </c>
      <c r="E392" s="20" t="s">
        <v>219</v>
      </c>
      <c r="F392" s="312">
        <v>263.39999999999998</v>
      </c>
      <c r="G392" s="42"/>
      <c r="H392" s="48"/>
    </row>
    <row r="393" s="2" customFormat="1" ht="16.8" customHeight="1">
      <c r="A393" s="42"/>
      <c r="B393" s="48"/>
      <c r="C393" s="311" t="s">
        <v>2099</v>
      </c>
      <c r="D393" s="311" t="s">
        <v>2828</v>
      </c>
      <c r="E393" s="20" t="s">
        <v>219</v>
      </c>
      <c r="F393" s="312">
        <v>263.39999999999998</v>
      </c>
      <c r="G393" s="42"/>
      <c r="H393" s="48"/>
    </row>
    <row r="394" s="2" customFormat="1" ht="16.8" customHeight="1">
      <c r="A394" s="42"/>
      <c r="B394" s="48"/>
      <c r="C394" s="311" t="s">
        <v>1597</v>
      </c>
      <c r="D394" s="311" t="s">
        <v>1598</v>
      </c>
      <c r="E394" s="20" t="s">
        <v>1599</v>
      </c>
      <c r="F394" s="312">
        <v>7.9020000000000001</v>
      </c>
      <c r="G394" s="42"/>
      <c r="H394" s="48"/>
    </row>
    <row r="395" s="2" customFormat="1" ht="26.4" customHeight="1">
      <c r="A395" s="42"/>
      <c r="B395" s="48"/>
      <c r="C395" s="305" t="s">
        <v>2829</v>
      </c>
      <c r="D395" s="305" t="s">
        <v>108</v>
      </c>
      <c r="E395" s="42"/>
      <c r="F395" s="42"/>
      <c r="G395" s="42"/>
      <c r="H395" s="48"/>
    </row>
    <row r="396" s="2" customFormat="1" ht="16.8" customHeight="1">
      <c r="A396" s="42"/>
      <c r="B396" s="48"/>
      <c r="C396" s="306" t="s">
        <v>1375</v>
      </c>
      <c r="D396" s="307" t="s">
        <v>1376</v>
      </c>
      <c r="E396" s="308" t="s">
        <v>219</v>
      </c>
      <c r="F396" s="309">
        <v>13</v>
      </c>
      <c r="G396" s="42"/>
      <c r="H396" s="48"/>
    </row>
    <row r="397" s="2" customFormat="1" ht="16.8" customHeight="1">
      <c r="A397" s="42"/>
      <c r="B397" s="48"/>
      <c r="C397" s="311" t="s">
        <v>1375</v>
      </c>
      <c r="D397" s="311" t="s">
        <v>220</v>
      </c>
      <c r="E397" s="20" t="s">
        <v>44</v>
      </c>
      <c r="F397" s="312">
        <v>13</v>
      </c>
      <c r="G397" s="42"/>
      <c r="H397" s="48"/>
    </row>
    <row r="398" s="2" customFormat="1" ht="16.8" customHeight="1">
      <c r="A398" s="42"/>
      <c r="B398" s="48"/>
      <c r="C398" s="310" t="s">
        <v>2775</v>
      </c>
      <c r="D398" s="42"/>
      <c r="E398" s="42"/>
      <c r="F398" s="42"/>
      <c r="G398" s="42"/>
      <c r="H398" s="48"/>
    </row>
    <row r="399" s="2" customFormat="1" ht="16.8" customHeight="1">
      <c r="A399" s="42"/>
      <c r="B399" s="48"/>
      <c r="C399" s="311" t="s">
        <v>1395</v>
      </c>
      <c r="D399" s="311" t="s">
        <v>2805</v>
      </c>
      <c r="E399" s="20" t="s">
        <v>219</v>
      </c>
      <c r="F399" s="312">
        <v>13</v>
      </c>
      <c r="G399" s="42"/>
      <c r="H399" s="48"/>
    </row>
    <row r="400" s="2" customFormat="1" ht="16.8" customHeight="1">
      <c r="A400" s="42"/>
      <c r="B400" s="48"/>
      <c r="C400" s="311" t="s">
        <v>256</v>
      </c>
      <c r="D400" s="311" t="s">
        <v>2776</v>
      </c>
      <c r="E400" s="20" t="s">
        <v>219</v>
      </c>
      <c r="F400" s="312">
        <v>13</v>
      </c>
      <c r="G400" s="42"/>
      <c r="H400" s="48"/>
    </row>
    <row r="401" s="2" customFormat="1" ht="16.8" customHeight="1">
      <c r="A401" s="42"/>
      <c r="B401" s="48"/>
      <c r="C401" s="311" t="s">
        <v>1382</v>
      </c>
      <c r="D401" s="311" t="s">
        <v>2806</v>
      </c>
      <c r="E401" s="20" t="s">
        <v>219</v>
      </c>
      <c r="F401" s="312">
        <v>13</v>
      </c>
      <c r="G401" s="42"/>
      <c r="H401" s="48"/>
    </row>
    <row r="402" s="2" customFormat="1" ht="16.8" customHeight="1">
      <c r="A402" s="42"/>
      <c r="B402" s="48"/>
      <c r="C402" s="311" t="s">
        <v>1386</v>
      </c>
      <c r="D402" s="311" t="s">
        <v>2807</v>
      </c>
      <c r="E402" s="20" t="s">
        <v>219</v>
      </c>
      <c r="F402" s="312">
        <v>13</v>
      </c>
      <c r="G402" s="42"/>
      <c r="H402" s="48"/>
    </row>
    <row r="403" s="2" customFormat="1" ht="16.8" customHeight="1">
      <c r="A403" s="42"/>
      <c r="B403" s="48"/>
      <c r="C403" s="311" t="s">
        <v>1390</v>
      </c>
      <c r="D403" s="311" t="s">
        <v>2808</v>
      </c>
      <c r="E403" s="20" t="s">
        <v>219</v>
      </c>
      <c r="F403" s="312">
        <v>26</v>
      </c>
      <c r="G403" s="42"/>
      <c r="H403" s="48"/>
    </row>
    <row r="404" s="2" customFormat="1" ht="16.8" customHeight="1">
      <c r="A404" s="42"/>
      <c r="B404" s="48"/>
      <c r="C404" s="306" t="s">
        <v>1377</v>
      </c>
      <c r="D404" s="307" t="s">
        <v>1378</v>
      </c>
      <c r="E404" s="308" t="s">
        <v>283</v>
      </c>
      <c r="F404" s="309">
        <v>21</v>
      </c>
      <c r="G404" s="42"/>
      <c r="H404" s="48"/>
    </row>
    <row r="405" s="2" customFormat="1" ht="16.8" customHeight="1">
      <c r="A405" s="42"/>
      <c r="B405" s="48"/>
      <c r="C405" s="311" t="s">
        <v>1377</v>
      </c>
      <c r="D405" s="311" t="s">
        <v>7</v>
      </c>
      <c r="E405" s="20" t="s">
        <v>44</v>
      </c>
      <c r="F405" s="312">
        <v>21</v>
      </c>
      <c r="G405" s="42"/>
      <c r="H405" s="48"/>
    </row>
    <row r="406" s="2" customFormat="1" ht="16.8" customHeight="1">
      <c r="A406" s="42"/>
      <c r="B406" s="48"/>
      <c r="C406" s="310" t="s">
        <v>2775</v>
      </c>
      <c r="D406" s="42"/>
      <c r="E406" s="42"/>
      <c r="F406" s="42"/>
      <c r="G406" s="42"/>
      <c r="H406" s="48"/>
    </row>
    <row r="407" s="2" customFormat="1" ht="16.8" customHeight="1">
      <c r="A407" s="42"/>
      <c r="B407" s="48"/>
      <c r="C407" s="311" t="s">
        <v>1400</v>
      </c>
      <c r="D407" s="311" t="s">
        <v>2809</v>
      </c>
      <c r="E407" s="20" t="s">
        <v>283</v>
      </c>
      <c r="F407" s="312">
        <v>21</v>
      </c>
      <c r="G407" s="42"/>
      <c r="H407" s="48"/>
    </row>
    <row r="408" s="2" customFormat="1" ht="16.8" customHeight="1">
      <c r="A408" s="42"/>
      <c r="B408" s="48"/>
      <c r="C408" s="311" t="s">
        <v>687</v>
      </c>
      <c r="D408" s="311" t="s">
        <v>2810</v>
      </c>
      <c r="E408" s="20" t="s">
        <v>283</v>
      </c>
      <c r="F408" s="312">
        <v>21</v>
      </c>
      <c r="G408" s="42"/>
      <c r="H408" s="48"/>
    </row>
    <row r="409" s="2" customFormat="1" ht="26.4" customHeight="1">
      <c r="A409" s="42"/>
      <c r="B409" s="48"/>
      <c r="C409" s="305" t="s">
        <v>120</v>
      </c>
      <c r="D409" s="305" t="s">
        <v>121</v>
      </c>
      <c r="E409" s="42"/>
      <c r="F409" s="42"/>
      <c r="G409" s="42"/>
      <c r="H409" s="48"/>
    </row>
    <row r="410" s="2" customFormat="1" ht="16.8" customHeight="1">
      <c r="A410" s="42"/>
      <c r="B410" s="48"/>
      <c r="C410" s="306" t="s">
        <v>1417</v>
      </c>
      <c r="D410" s="307" t="s">
        <v>1418</v>
      </c>
      <c r="E410" s="308" t="s">
        <v>212</v>
      </c>
      <c r="F410" s="309">
        <v>18.25</v>
      </c>
      <c r="G410" s="42"/>
      <c r="H410" s="48"/>
    </row>
    <row r="411" s="2" customFormat="1" ht="16.8" customHeight="1">
      <c r="A411" s="42"/>
      <c r="B411" s="48"/>
      <c r="C411" s="306" t="s">
        <v>1420</v>
      </c>
      <c r="D411" s="307" t="s">
        <v>1421</v>
      </c>
      <c r="E411" s="308" t="s">
        <v>219</v>
      </c>
      <c r="F411" s="309">
        <v>1193</v>
      </c>
      <c r="G411" s="42"/>
      <c r="H411" s="48"/>
    </row>
    <row r="412" s="2" customFormat="1" ht="16.8" customHeight="1">
      <c r="A412" s="42"/>
      <c r="B412" s="48"/>
      <c r="C412" s="306" t="s">
        <v>1423</v>
      </c>
      <c r="D412" s="307" t="s">
        <v>1424</v>
      </c>
      <c r="E412" s="308" t="s">
        <v>212</v>
      </c>
      <c r="F412" s="309">
        <v>7.4400000000000004</v>
      </c>
      <c r="G412" s="42"/>
      <c r="H412" s="48"/>
    </row>
    <row r="413" s="2" customFormat="1" ht="16.8" customHeight="1">
      <c r="A413" s="42"/>
      <c r="B413" s="48"/>
      <c r="C413" s="311" t="s">
        <v>44</v>
      </c>
      <c r="D413" s="311" t="s">
        <v>59</v>
      </c>
      <c r="E413" s="20" t="s">
        <v>44</v>
      </c>
      <c r="F413" s="312">
        <v>7.875</v>
      </c>
      <c r="G413" s="42"/>
      <c r="H413" s="48"/>
    </row>
    <row r="414" s="2" customFormat="1" ht="16.8" customHeight="1">
      <c r="A414" s="42"/>
      <c r="B414" s="48"/>
      <c r="C414" s="311" t="s">
        <v>44</v>
      </c>
      <c r="D414" s="311" t="s">
        <v>1560</v>
      </c>
      <c r="E414" s="20" t="s">
        <v>44</v>
      </c>
      <c r="F414" s="312">
        <v>-0.435</v>
      </c>
      <c r="G414" s="42"/>
      <c r="H414" s="48"/>
    </row>
    <row r="415" s="2" customFormat="1" ht="16.8" customHeight="1">
      <c r="A415" s="42"/>
      <c r="B415" s="48"/>
      <c r="C415" s="311" t="s">
        <v>1423</v>
      </c>
      <c r="D415" s="311" t="s">
        <v>261</v>
      </c>
      <c r="E415" s="20" t="s">
        <v>44</v>
      </c>
      <c r="F415" s="312">
        <v>7.4400000000000004</v>
      </c>
      <c r="G415" s="42"/>
      <c r="H415" s="48"/>
    </row>
    <row r="416" s="2" customFormat="1" ht="16.8" customHeight="1">
      <c r="A416" s="42"/>
      <c r="B416" s="48"/>
      <c r="C416" s="310" t="s">
        <v>2775</v>
      </c>
      <c r="D416" s="42"/>
      <c r="E416" s="42"/>
      <c r="F416" s="42"/>
      <c r="G416" s="42"/>
      <c r="H416" s="48"/>
    </row>
    <row r="417" s="2" customFormat="1" ht="16.8" customHeight="1">
      <c r="A417" s="42"/>
      <c r="B417" s="48"/>
      <c r="C417" s="311" t="s">
        <v>371</v>
      </c>
      <c r="D417" s="311" t="s">
        <v>2798</v>
      </c>
      <c r="E417" s="20" t="s">
        <v>212</v>
      </c>
      <c r="F417" s="312">
        <v>7.4400000000000004</v>
      </c>
      <c r="G417" s="42"/>
      <c r="H417" s="48"/>
    </row>
    <row r="418" s="2" customFormat="1" ht="16.8" customHeight="1">
      <c r="A418" s="42"/>
      <c r="B418" s="48"/>
      <c r="C418" s="311" t="s">
        <v>1545</v>
      </c>
      <c r="D418" s="311" t="s">
        <v>2818</v>
      </c>
      <c r="E418" s="20" t="s">
        <v>212</v>
      </c>
      <c r="F418" s="312">
        <v>0.87</v>
      </c>
      <c r="G418" s="42"/>
      <c r="H418" s="48"/>
    </row>
    <row r="419" s="2" customFormat="1" ht="16.8" customHeight="1">
      <c r="A419" s="42"/>
      <c r="B419" s="48"/>
      <c r="C419" s="311" t="s">
        <v>1550</v>
      </c>
      <c r="D419" s="311" t="s">
        <v>2819</v>
      </c>
      <c r="E419" s="20" t="s">
        <v>212</v>
      </c>
      <c r="F419" s="312">
        <v>7.4400000000000004</v>
      </c>
      <c r="G419" s="42"/>
      <c r="H419" s="48"/>
    </row>
    <row r="420" s="2" customFormat="1" ht="16.8" customHeight="1">
      <c r="A420" s="42"/>
      <c r="B420" s="48"/>
      <c r="C420" s="311" t="s">
        <v>358</v>
      </c>
      <c r="D420" s="311" t="s">
        <v>2797</v>
      </c>
      <c r="E420" s="20" t="s">
        <v>212</v>
      </c>
      <c r="F420" s="312">
        <v>0.435</v>
      </c>
      <c r="G420" s="42"/>
      <c r="H420" s="48"/>
    </row>
    <row r="421" s="2" customFormat="1" ht="16.8" customHeight="1">
      <c r="A421" s="42"/>
      <c r="B421" s="48"/>
      <c r="C421" s="311" t="s">
        <v>363</v>
      </c>
      <c r="D421" s="311" t="s">
        <v>2795</v>
      </c>
      <c r="E421" s="20" t="s">
        <v>365</v>
      </c>
      <c r="F421" s="312">
        <v>14.880000000000001</v>
      </c>
      <c r="G421" s="42"/>
      <c r="H421" s="48"/>
    </row>
    <row r="422" s="2" customFormat="1" ht="16.8" customHeight="1">
      <c r="A422" s="42"/>
      <c r="B422" s="48"/>
      <c r="C422" s="306" t="s">
        <v>59</v>
      </c>
      <c r="D422" s="307" t="s">
        <v>1426</v>
      </c>
      <c r="E422" s="308" t="s">
        <v>212</v>
      </c>
      <c r="F422" s="309">
        <v>7.875</v>
      </c>
      <c r="G422" s="42"/>
      <c r="H422" s="48"/>
    </row>
    <row r="423" s="2" customFormat="1" ht="16.8" customHeight="1">
      <c r="A423" s="42"/>
      <c r="B423" s="48"/>
      <c r="C423" s="311" t="s">
        <v>44</v>
      </c>
      <c r="D423" s="311" t="s">
        <v>2445</v>
      </c>
      <c r="E423" s="20" t="s">
        <v>44</v>
      </c>
      <c r="F423" s="312">
        <v>3.23</v>
      </c>
      <c r="G423" s="42"/>
      <c r="H423" s="48"/>
    </row>
    <row r="424" s="2" customFormat="1" ht="16.8" customHeight="1">
      <c r="A424" s="42"/>
      <c r="B424" s="48"/>
      <c r="C424" s="311" t="s">
        <v>44</v>
      </c>
      <c r="D424" s="311" t="s">
        <v>2446</v>
      </c>
      <c r="E424" s="20" t="s">
        <v>44</v>
      </c>
      <c r="F424" s="312">
        <v>4.7999999999999998</v>
      </c>
      <c r="G424" s="42"/>
      <c r="H424" s="48"/>
    </row>
    <row r="425" s="2" customFormat="1" ht="16.8" customHeight="1">
      <c r="A425" s="42"/>
      <c r="B425" s="48"/>
      <c r="C425" s="311" t="s">
        <v>44</v>
      </c>
      <c r="D425" s="311" t="s">
        <v>2447</v>
      </c>
      <c r="E425" s="20" t="s">
        <v>44</v>
      </c>
      <c r="F425" s="312">
        <v>2.8500000000000001</v>
      </c>
      <c r="G425" s="42"/>
      <c r="H425" s="48"/>
    </row>
    <row r="426" s="2" customFormat="1" ht="16.8" customHeight="1">
      <c r="A426" s="42"/>
      <c r="B426" s="48"/>
      <c r="C426" s="311" t="s">
        <v>44</v>
      </c>
      <c r="D426" s="311" t="s">
        <v>2448</v>
      </c>
      <c r="E426" s="20" t="s">
        <v>44</v>
      </c>
      <c r="F426" s="312">
        <v>4</v>
      </c>
      <c r="G426" s="42"/>
      <c r="H426" s="48"/>
    </row>
    <row r="427" s="2" customFormat="1" ht="16.8" customHeight="1">
      <c r="A427" s="42"/>
      <c r="B427" s="48"/>
      <c r="C427" s="311" t="s">
        <v>44</v>
      </c>
      <c r="D427" s="311" t="s">
        <v>2449</v>
      </c>
      <c r="E427" s="20" t="s">
        <v>44</v>
      </c>
      <c r="F427" s="312">
        <v>6.4000000000000004</v>
      </c>
      <c r="G427" s="42"/>
      <c r="H427" s="48"/>
    </row>
    <row r="428" s="2" customFormat="1" ht="16.8" customHeight="1">
      <c r="A428" s="42"/>
      <c r="B428" s="48"/>
      <c r="C428" s="311" t="s">
        <v>44</v>
      </c>
      <c r="D428" s="311" t="s">
        <v>2450</v>
      </c>
      <c r="E428" s="20" t="s">
        <v>44</v>
      </c>
      <c r="F428" s="312">
        <v>6.4000000000000004</v>
      </c>
      <c r="G428" s="42"/>
      <c r="H428" s="48"/>
    </row>
    <row r="429" s="2" customFormat="1" ht="16.8" customHeight="1">
      <c r="A429" s="42"/>
      <c r="B429" s="48"/>
      <c r="C429" s="311" t="s">
        <v>44</v>
      </c>
      <c r="D429" s="311" t="s">
        <v>2451</v>
      </c>
      <c r="E429" s="20" t="s">
        <v>44</v>
      </c>
      <c r="F429" s="312">
        <v>-17.885000000000002</v>
      </c>
      <c r="G429" s="42"/>
      <c r="H429" s="48"/>
    </row>
    <row r="430" s="2" customFormat="1" ht="16.8" customHeight="1">
      <c r="A430" s="42"/>
      <c r="B430" s="48"/>
      <c r="C430" s="311" t="s">
        <v>44</v>
      </c>
      <c r="D430" s="311" t="s">
        <v>2452</v>
      </c>
      <c r="E430" s="20" t="s">
        <v>44</v>
      </c>
      <c r="F430" s="312">
        <v>-1.9199999999999999</v>
      </c>
      <c r="G430" s="42"/>
      <c r="H430" s="48"/>
    </row>
    <row r="431" s="2" customFormat="1" ht="16.8" customHeight="1">
      <c r="A431" s="42"/>
      <c r="B431" s="48"/>
      <c r="C431" s="311" t="s">
        <v>59</v>
      </c>
      <c r="D431" s="311" t="s">
        <v>1496</v>
      </c>
      <c r="E431" s="20" t="s">
        <v>44</v>
      </c>
      <c r="F431" s="312">
        <v>7.875</v>
      </c>
      <c r="G431" s="42"/>
      <c r="H431" s="48"/>
    </row>
    <row r="432" s="2" customFormat="1" ht="16.8" customHeight="1">
      <c r="A432" s="42"/>
      <c r="B432" s="48"/>
      <c r="C432" s="310" t="s">
        <v>2775</v>
      </c>
      <c r="D432" s="42"/>
      <c r="E432" s="42"/>
      <c r="F432" s="42"/>
      <c r="G432" s="42"/>
      <c r="H432" s="48"/>
    </row>
    <row r="433" s="2" customFormat="1" ht="16.8" customHeight="1">
      <c r="A433" s="42"/>
      <c r="B433" s="48"/>
      <c r="C433" s="311" t="s">
        <v>305</v>
      </c>
      <c r="D433" s="311" t="s">
        <v>2779</v>
      </c>
      <c r="E433" s="20" t="s">
        <v>212</v>
      </c>
      <c r="F433" s="312">
        <v>6.2999999999999998</v>
      </c>
      <c r="G433" s="42"/>
      <c r="H433" s="48"/>
    </row>
    <row r="434" s="2" customFormat="1" ht="16.8" customHeight="1">
      <c r="A434" s="42"/>
      <c r="B434" s="48"/>
      <c r="C434" s="311" t="s">
        <v>1498</v>
      </c>
      <c r="D434" s="311" t="s">
        <v>2820</v>
      </c>
      <c r="E434" s="20" t="s">
        <v>212</v>
      </c>
      <c r="F434" s="312">
        <v>1.1810000000000001</v>
      </c>
      <c r="G434" s="42"/>
      <c r="H434" s="48"/>
    </row>
    <row r="435" s="2" customFormat="1" ht="16.8" customHeight="1">
      <c r="A435" s="42"/>
      <c r="B435" s="48"/>
      <c r="C435" s="311" t="s">
        <v>1503</v>
      </c>
      <c r="D435" s="311" t="s">
        <v>2821</v>
      </c>
      <c r="E435" s="20" t="s">
        <v>212</v>
      </c>
      <c r="F435" s="312">
        <v>0.39400000000000002</v>
      </c>
      <c r="G435" s="42"/>
      <c r="H435" s="48"/>
    </row>
    <row r="436" s="2" customFormat="1" ht="16.8" customHeight="1">
      <c r="A436" s="42"/>
      <c r="B436" s="48"/>
      <c r="C436" s="311" t="s">
        <v>1545</v>
      </c>
      <c r="D436" s="311" t="s">
        <v>2818</v>
      </c>
      <c r="E436" s="20" t="s">
        <v>212</v>
      </c>
      <c r="F436" s="312">
        <v>0.87</v>
      </c>
      <c r="G436" s="42"/>
      <c r="H436" s="48"/>
    </row>
    <row r="437" s="2" customFormat="1" ht="16.8" customHeight="1">
      <c r="A437" s="42"/>
      <c r="B437" s="48"/>
      <c r="C437" s="311" t="s">
        <v>358</v>
      </c>
      <c r="D437" s="311" t="s">
        <v>2797</v>
      </c>
      <c r="E437" s="20" t="s">
        <v>212</v>
      </c>
      <c r="F437" s="312">
        <v>0.435</v>
      </c>
      <c r="G437" s="42"/>
      <c r="H437" s="48"/>
    </row>
    <row r="438" s="2" customFormat="1" ht="16.8" customHeight="1">
      <c r="A438" s="42"/>
      <c r="B438" s="48"/>
      <c r="C438" s="311" t="s">
        <v>371</v>
      </c>
      <c r="D438" s="311" t="s">
        <v>2798</v>
      </c>
      <c r="E438" s="20" t="s">
        <v>212</v>
      </c>
      <c r="F438" s="312">
        <v>7.4400000000000004</v>
      </c>
      <c r="G438" s="42"/>
      <c r="H438" s="48"/>
    </row>
    <row r="439" s="2" customFormat="1" ht="16.8" customHeight="1">
      <c r="A439" s="42"/>
      <c r="B439" s="48"/>
      <c r="C439" s="311" t="s">
        <v>375</v>
      </c>
      <c r="D439" s="311" t="s">
        <v>2784</v>
      </c>
      <c r="E439" s="20" t="s">
        <v>212</v>
      </c>
      <c r="F439" s="312">
        <v>0.435</v>
      </c>
      <c r="G439" s="42"/>
      <c r="H439" s="48"/>
    </row>
    <row r="440" s="2" customFormat="1" ht="16.8" customHeight="1">
      <c r="A440" s="42"/>
      <c r="B440" s="48"/>
      <c r="C440" s="306" t="s">
        <v>1428</v>
      </c>
      <c r="D440" s="307" t="s">
        <v>225</v>
      </c>
      <c r="E440" s="308" t="s">
        <v>212</v>
      </c>
      <c r="F440" s="309">
        <v>0.435</v>
      </c>
      <c r="G440" s="42"/>
      <c r="H440" s="48"/>
    </row>
    <row r="441" s="2" customFormat="1" ht="16.8" customHeight="1">
      <c r="A441" s="42"/>
      <c r="B441" s="48"/>
      <c r="C441" s="311" t="s">
        <v>44</v>
      </c>
      <c r="D441" s="311" t="s">
        <v>59</v>
      </c>
      <c r="E441" s="20" t="s">
        <v>44</v>
      </c>
      <c r="F441" s="312">
        <v>7.875</v>
      </c>
      <c r="G441" s="42"/>
      <c r="H441" s="48"/>
    </row>
    <row r="442" s="2" customFormat="1" ht="16.8" customHeight="1">
      <c r="A442" s="42"/>
      <c r="B442" s="48"/>
      <c r="C442" s="311" t="s">
        <v>44</v>
      </c>
      <c r="D442" s="311" t="s">
        <v>2470</v>
      </c>
      <c r="E442" s="20" t="s">
        <v>44</v>
      </c>
      <c r="F442" s="312">
        <v>-5.5800000000000001</v>
      </c>
      <c r="G442" s="42"/>
      <c r="H442" s="48"/>
    </row>
    <row r="443" s="2" customFormat="1" ht="16.8" customHeight="1">
      <c r="A443" s="42"/>
      <c r="B443" s="48"/>
      <c r="C443" s="311" t="s">
        <v>44</v>
      </c>
      <c r="D443" s="311" t="s">
        <v>2471</v>
      </c>
      <c r="E443" s="20" t="s">
        <v>44</v>
      </c>
      <c r="F443" s="312">
        <v>-1.8600000000000001</v>
      </c>
      <c r="G443" s="42"/>
      <c r="H443" s="48"/>
    </row>
    <row r="444" s="2" customFormat="1" ht="16.8" customHeight="1">
      <c r="A444" s="42"/>
      <c r="B444" s="48"/>
      <c r="C444" s="311" t="s">
        <v>1428</v>
      </c>
      <c r="D444" s="311" t="s">
        <v>261</v>
      </c>
      <c r="E444" s="20" t="s">
        <v>44</v>
      </c>
      <c r="F444" s="312">
        <v>0.435</v>
      </c>
      <c r="G444" s="42"/>
      <c r="H444" s="48"/>
    </row>
    <row r="445" s="2" customFormat="1" ht="16.8" customHeight="1">
      <c r="A445" s="42"/>
      <c r="B445" s="48"/>
      <c r="C445" s="310" t="s">
        <v>2775</v>
      </c>
      <c r="D445" s="42"/>
      <c r="E445" s="42"/>
      <c r="F445" s="42"/>
      <c r="G445" s="42"/>
      <c r="H445" s="48"/>
    </row>
    <row r="446" s="2" customFormat="1" ht="16.8" customHeight="1">
      <c r="A446" s="42"/>
      <c r="B446" s="48"/>
      <c r="C446" s="311" t="s">
        <v>375</v>
      </c>
      <c r="D446" s="311" t="s">
        <v>2784</v>
      </c>
      <c r="E446" s="20" t="s">
        <v>212</v>
      </c>
      <c r="F446" s="312">
        <v>0.435</v>
      </c>
      <c r="G446" s="42"/>
      <c r="H446" s="48"/>
    </row>
    <row r="447" s="2" customFormat="1" ht="16.8" customHeight="1">
      <c r="A447" s="42"/>
      <c r="B447" s="48"/>
      <c r="C447" s="311" t="s">
        <v>371</v>
      </c>
      <c r="D447" s="311" t="s">
        <v>2798</v>
      </c>
      <c r="E447" s="20" t="s">
        <v>212</v>
      </c>
      <c r="F447" s="312">
        <v>7.4400000000000004</v>
      </c>
      <c r="G447" s="42"/>
      <c r="H447" s="48"/>
    </row>
    <row r="448" s="2" customFormat="1" ht="26.4" customHeight="1">
      <c r="A448" s="42"/>
      <c r="B448" s="48"/>
      <c r="C448" s="305" t="s">
        <v>123</v>
      </c>
      <c r="D448" s="305" t="s">
        <v>124</v>
      </c>
      <c r="E448" s="42"/>
      <c r="F448" s="42"/>
      <c r="G448" s="42"/>
      <c r="H448" s="48"/>
    </row>
    <row r="449" s="2" customFormat="1" ht="16.8" customHeight="1">
      <c r="A449" s="42"/>
      <c r="B449" s="48"/>
      <c r="C449" s="306" t="s">
        <v>2615</v>
      </c>
      <c r="D449" s="307" t="s">
        <v>2616</v>
      </c>
      <c r="E449" s="308" t="s">
        <v>219</v>
      </c>
      <c r="F449" s="309">
        <v>10.800000000000001</v>
      </c>
      <c r="G449" s="42"/>
      <c r="H449" s="48"/>
    </row>
    <row r="450" s="2" customFormat="1" ht="16.8" customHeight="1">
      <c r="A450" s="42"/>
      <c r="B450" s="48"/>
      <c r="C450" s="311" t="s">
        <v>44</v>
      </c>
      <c r="D450" s="311" t="s">
        <v>2626</v>
      </c>
      <c r="E450" s="20" t="s">
        <v>44</v>
      </c>
      <c r="F450" s="312">
        <v>4.0499999999999998</v>
      </c>
      <c r="G450" s="42"/>
      <c r="H450" s="48"/>
    </row>
    <row r="451" s="2" customFormat="1" ht="16.8" customHeight="1">
      <c r="A451" s="42"/>
      <c r="B451" s="48"/>
      <c r="C451" s="311" t="s">
        <v>44</v>
      </c>
      <c r="D451" s="311" t="s">
        <v>2627</v>
      </c>
      <c r="E451" s="20" t="s">
        <v>44</v>
      </c>
      <c r="F451" s="312">
        <v>6.75</v>
      </c>
      <c r="G451" s="42"/>
      <c r="H451" s="48"/>
    </row>
    <row r="452" s="2" customFormat="1" ht="16.8" customHeight="1">
      <c r="A452" s="42"/>
      <c r="B452" s="48"/>
      <c r="C452" s="311" t="s">
        <v>2615</v>
      </c>
      <c r="D452" s="311" t="s">
        <v>261</v>
      </c>
      <c r="E452" s="20" t="s">
        <v>44</v>
      </c>
      <c r="F452" s="312">
        <v>10.800000000000001</v>
      </c>
      <c r="G452" s="42"/>
      <c r="H452" s="48"/>
    </row>
    <row r="453" s="2" customFormat="1" ht="16.8" customHeight="1">
      <c r="A453" s="42"/>
      <c r="B453" s="48"/>
      <c r="C453" s="310" t="s">
        <v>2775</v>
      </c>
      <c r="D453" s="42"/>
      <c r="E453" s="42"/>
      <c r="F453" s="42"/>
      <c r="G453" s="42"/>
      <c r="H453" s="48"/>
    </row>
    <row r="454" s="2" customFormat="1" ht="16.8" customHeight="1">
      <c r="A454" s="42"/>
      <c r="B454" s="48"/>
      <c r="C454" s="311" t="s">
        <v>1441</v>
      </c>
      <c r="D454" s="311" t="s">
        <v>2813</v>
      </c>
      <c r="E454" s="20" t="s">
        <v>219</v>
      </c>
      <c r="F454" s="312">
        <v>10.800000000000001</v>
      </c>
      <c r="G454" s="42"/>
      <c r="H454" s="48"/>
    </row>
    <row r="455" s="2" customFormat="1" ht="16.8" customHeight="1">
      <c r="A455" s="42"/>
      <c r="B455" s="48"/>
      <c r="C455" s="311" t="s">
        <v>262</v>
      </c>
      <c r="D455" s="311" t="s">
        <v>2786</v>
      </c>
      <c r="E455" s="20" t="s">
        <v>219</v>
      </c>
      <c r="F455" s="312">
        <v>10.800000000000001</v>
      </c>
      <c r="G455" s="42"/>
      <c r="H455" s="48"/>
    </row>
    <row r="456" s="2" customFormat="1" ht="16.8" customHeight="1">
      <c r="A456" s="42"/>
      <c r="B456" s="48"/>
      <c r="C456" s="311" t="s">
        <v>266</v>
      </c>
      <c r="D456" s="311" t="s">
        <v>2787</v>
      </c>
      <c r="E456" s="20" t="s">
        <v>219</v>
      </c>
      <c r="F456" s="312">
        <v>10.800000000000001</v>
      </c>
      <c r="G456" s="42"/>
      <c r="H456" s="48"/>
    </row>
    <row r="457" s="2" customFormat="1" ht="16.8" customHeight="1">
      <c r="A457" s="42"/>
      <c r="B457" s="48"/>
      <c r="C457" s="311" t="s">
        <v>2688</v>
      </c>
      <c r="D457" s="311" t="s">
        <v>2830</v>
      </c>
      <c r="E457" s="20" t="s">
        <v>219</v>
      </c>
      <c r="F457" s="312">
        <v>21.600000000000001</v>
      </c>
      <c r="G457" s="42"/>
      <c r="H457" s="48"/>
    </row>
    <row r="458" s="2" customFormat="1" ht="16.8" customHeight="1">
      <c r="A458" s="42"/>
      <c r="B458" s="48"/>
      <c r="C458" s="311" t="s">
        <v>495</v>
      </c>
      <c r="D458" s="311" t="s">
        <v>2790</v>
      </c>
      <c r="E458" s="20" t="s">
        <v>219</v>
      </c>
      <c r="F458" s="312">
        <v>10.800000000000001</v>
      </c>
      <c r="G458" s="42"/>
      <c r="H458" s="48"/>
    </row>
    <row r="459" s="2" customFormat="1" ht="16.8" customHeight="1">
      <c r="A459" s="42"/>
      <c r="B459" s="48"/>
      <c r="C459" s="311" t="s">
        <v>2490</v>
      </c>
      <c r="D459" s="311" t="s">
        <v>2831</v>
      </c>
      <c r="E459" s="20" t="s">
        <v>219</v>
      </c>
      <c r="F459" s="312">
        <v>10.800000000000001</v>
      </c>
      <c r="G459" s="42"/>
      <c r="H459" s="48"/>
    </row>
    <row r="460" s="2" customFormat="1" ht="16.8" customHeight="1">
      <c r="A460" s="42"/>
      <c r="B460" s="48"/>
      <c r="C460" s="311" t="s">
        <v>504</v>
      </c>
      <c r="D460" s="311" t="s">
        <v>2792</v>
      </c>
      <c r="E460" s="20" t="s">
        <v>219</v>
      </c>
      <c r="F460" s="312">
        <v>10.800000000000001</v>
      </c>
      <c r="G460" s="42"/>
      <c r="H460" s="48"/>
    </row>
    <row r="461" s="2" customFormat="1" ht="16.8" customHeight="1">
      <c r="A461" s="42"/>
      <c r="B461" s="48"/>
      <c r="C461" s="311" t="s">
        <v>706</v>
      </c>
      <c r="D461" s="311" t="s">
        <v>2832</v>
      </c>
      <c r="E461" s="20" t="s">
        <v>365</v>
      </c>
      <c r="F461" s="312">
        <v>14.224</v>
      </c>
      <c r="G461" s="42"/>
      <c r="H461" s="48"/>
    </row>
    <row r="462" s="2" customFormat="1" ht="16.8" customHeight="1">
      <c r="A462" s="42"/>
      <c r="B462" s="48"/>
      <c r="C462" s="311" t="s">
        <v>713</v>
      </c>
      <c r="D462" s="311" t="s">
        <v>2833</v>
      </c>
      <c r="E462" s="20" t="s">
        <v>365</v>
      </c>
      <c r="F462" s="312">
        <v>56.896000000000001</v>
      </c>
      <c r="G462" s="42"/>
      <c r="H462" s="48"/>
    </row>
    <row r="463" s="2" customFormat="1" ht="16.8" customHeight="1">
      <c r="A463" s="42"/>
      <c r="B463" s="48"/>
      <c r="C463" s="311" t="s">
        <v>724</v>
      </c>
      <c r="D463" s="311" t="s">
        <v>2834</v>
      </c>
      <c r="E463" s="20" t="s">
        <v>365</v>
      </c>
      <c r="F463" s="312">
        <v>10.853999999999999</v>
      </c>
      <c r="G463" s="42"/>
      <c r="H463" s="48"/>
    </row>
    <row r="464" s="2" customFormat="1" ht="16.8" customHeight="1">
      <c r="A464" s="42"/>
      <c r="B464" s="48"/>
      <c r="C464" s="311" t="s">
        <v>728</v>
      </c>
      <c r="D464" s="311" t="s">
        <v>2835</v>
      </c>
      <c r="E464" s="20" t="s">
        <v>365</v>
      </c>
      <c r="F464" s="312">
        <v>3.3700000000000001</v>
      </c>
      <c r="G464" s="42"/>
      <c r="H464" s="48"/>
    </row>
    <row r="465" s="2" customFormat="1" ht="16.8" customHeight="1">
      <c r="A465" s="42"/>
      <c r="B465" s="48"/>
      <c r="C465" s="306" t="s">
        <v>2622</v>
      </c>
      <c r="D465" s="307" t="s">
        <v>2623</v>
      </c>
      <c r="E465" s="308" t="s">
        <v>219</v>
      </c>
      <c r="F465" s="309">
        <v>1.3500000000000001</v>
      </c>
      <c r="G465" s="42"/>
      <c r="H465" s="48"/>
    </row>
    <row r="466" s="2" customFormat="1" ht="16.8" customHeight="1">
      <c r="A466" s="42"/>
      <c r="B466" s="48"/>
      <c r="C466" s="311" t="s">
        <v>44</v>
      </c>
      <c r="D466" s="311" t="s">
        <v>2635</v>
      </c>
      <c r="E466" s="20" t="s">
        <v>44</v>
      </c>
      <c r="F466" s="312">
        <v>1.3500000000000001</v>
      </c>
      <c r="G466" s="42"/>
      <c r="H466" s="48"/>
    </row>
    <row r="467" s="2" customFormat="1" ht="16.8" customHeight="1">
      <c r="A467" s="42"/>
      <c r="B467" s="48"/>
      <c r="C467" s="311" t="s">
        <v>2622</v>
      </c>
      <c r="D467" s="311" t="s">
        <v>261</v>
      </c>
      <c r="E467" s="20" t="s">
        <v>44</v>
      </c>
      <c r="F467" s="312">
        <v>1.3500000000000001</v>
      </c>
      <c r="G467" s="42"/>
      <c r="H467" s="48"/>
    </row>
    <row r="468" s="2" customFormat="1" ht="16.8" customHeight="1">
      <c r="A468" s="42"/>
      <c r="B468" s="48"/>
      <c r="C468" s="310" t="s">
        <v>2775</v>
      </c>
      <c r="D468" s="42"/>
      <c r="E468" s="42"/>
      <c r="F468" s="42"/>
      <c r="G468" s="42"/>
      <c r="H468" s="48"/>
    </row>
    <row r="469" s="2" customFormat="1" ht="16.8" customHeight="1">
      <c r="A469" s="42"/>
      <c r="B469" s="48"/>
      <c r="C469" s="311" t="s">
        <v>2631</v>
      </c>
      <c r="D469" s="311" t="s">
        <v>2836</v>
      </c>
      <c r="E469" s="20" t="s">
        <v>219</v>
      </c>
      <c r="F469" s="312">
        <v>1.3500000000000001</v>
      </c>
      <c r="G469" s="42"/>
      <c r="H469" s="48"/>
    </row>
    <row r="470" s="2" customFormat="1" ht="16.8" customHeight="1">
      <c r="A470" s="42"/>
      <c r="B470" s="48"/>
      <c r="C470" s="311" t="s">
        <v>2478</v>
      </c>
      <c r="D470" s="311" t="s">
        <v>2837</v>
      </c>
      <c r="E470" s="20" t="s">
        <v>219</v>
      </c>
      <c r="F470" s="312">
        <v>1.3500000000000001</v>
      </c>
      <c r="G470" s="42"/>
      <c r="H470" s="48"/>
    </row>
    <row r="471" s="2" customFormat="1" ht="16.8" customHeight="1">
      <c r="A471" s="42"/>
      <c r="B471" s="48"/>
      <c r="C471" s="311" t="s">
        <v>2701</v>
      </c>
      <c r="D471" s="311" t="s">
        <v>2838</v>
      </c>
      <c r="E471" s="20" t="s">
        <v>219</v>
      </c>
      <c r="F471" s="312">
        <v>1.3500000000000001</v>
      </c>
      <c r="G471" s="42"/>
      <c r="H471" s="48"/>
    </row>
    <row r="472" s="2" customFormat="1" ht="16.8" customHeight="1">
      <c r="A472" s="42"/>
      <c r="B472" s="48"/>
      <c r="C472" s="311" t="s">
        <v>1876</v>
      </c>
      <c r="D472" s="311" t="s">
        <v>2839</v>
      </c>
      <c r="E472" s="20" t="s">
        <v>365</v>
      </c>
      <c r="F472" s="312">
        <v>0.439</v>
      </c>
      <c r="G472" s="42"/>
      <c r="H472" s="48"/>
    </row>
    <row r="473" s="2" customFormat="1" ht="16.8" customHeight="1">
      <c r="A473" s="42"/>
      <c r="B473" s="48"/>
      <c r="C473" s="311" t="s">
        <v>1881</v>
      </c>
      <c r="D473" s="311" t="s">
        <v>2840</v>
      </c>
      <c r="E473" s="20" t="s">
        <v>365</v>
      </c>
      <c r="F473" s="312">
        <v>1.756</v>
      </c>
      <c r="G473" s="42"/>
      <c r="H473" s="48"/>
    </row>
    <row r="474" s="2" customFormat="1" ht="16.8" customHeight="1">
      <c r="A474" s="42"/>
      <c r="B474" s="48"/>
      <c r="C474" s="311" t="s">
        <v>1885</v>
      </c>
      <c r="D474" s="311" t="s">
        <v>2841</v>
      </c>
      <c r="E474" s="20" t="s">
        <v>365</v>
      </c>
      <c r="F474" s="312">
        <v>0.439</v>
      </c>
      <c r="G474" s="42"/>
      <c r="H474" s="48"/>
    </row>
    <row r="475" s="2" customFormat="1" ht="16.8" customHeight="1">
      <c r="A475" s="42"/>
      <c r="B475" s="48"/>
      <c r="C475" s="306" t="s">
        <v>210</v>
      </c>
      <c r="D475" s="307" t="s">
        <v>211</v>
      </c>
      <c r="E475" s="308" t="s">
        <v>212</v>
      </c>
      <c r="F475" s="309">
        <v>117.045</v>
      </c>
      <c r="G475" s="42"/>
      <c r="H475" s="48"/>
    </row>
    <row r="476" s="2" customFormat="1" ht="16.8" customHeight="1">
      <c r="A476" s="42"/>
      <c r="B476" s="48"/>
      <c r="C476" s="311" t="s">
        <v>44</v>
      </c>
      <c r="D476" s="311" t="s">
        <v>2649</v>
      </c>
      <c r="E476" s="20" t="s">
        <v>44</v>
      </c>
      <c r="F476" s="312">
        <v>117.045</v>
      </c>
      <c r="G476" s="42"/>
      <c r="H476" s="48"/>
    </row>
    <row r="477" s="2" customFormat="1" ht="16.8" customHeight="1">
      <c r="A477" s="42"/>
      <c r="B477" s="48"/>
      <c r="C477" s="311" t="s">
        <v>210</v>
      </c>
      <c r="D477" s="311" t="s">
        <v>261</v>
      </c>
      <c r="E477" s="20" t="s">
        <v>44</v>
      </c>
      <c r="F477" s="312">
        <v>117.045</v>
      </c>
      <c r="G477" s="42"/>
      <c r="H477" s="48"/>
    </row>
    <row r="478" s="2" customFormat="1" ht="16.8" customHeight="1">
      <c r="A478" s="42"/>
      <c r="B478" s="48"/>
      <c r="C478" s="310" t="s">
        <v>2775</v>
      </c>
      <c r="D478" s="42"/>
      <c r="E478" s="42"/>
      <c r="F478" s="42"/>
      <c r="G478" s="42"/>
      <c r="H478" s="48"/>
    </row>
    <row r="479" s="2" customFormat="1" ht="16.8" customHeight="1">
      <c r="A479" s="42"/>
      <c r="B479" s="48"/>
      <c r="C479" s="311" t="s">
        <v>305</v>
      </c>
      <c r="D479" s="311" t="s">
        <v>2779</v>
      </c>
      <c r="E479" s="20" t="s">
        <v>212</v>
      </c>
      <c r="F479" s="312">
        <v>93.635999999999996</v>
      </c>
      <c r="G479" s="42"/>
      <c r="H479" s="48"/>
    </row>
    <row r="480" s="2" customFormat="1" ht="16.8" customHeight="1">
      <c r="A480" s="42"/>
      <c r="B480" s="48"/>
      <c r="C480" s="311" t="s">
        <v>315</v>
      </c>
      <c r="D480" s="311" t="s">
        <v>2780</v>
      </c>
      <c r="E480" s="20" t="s">
        <v>212</v>
      </c>
      <c r="F480" s="312">
        <v>17.556999999999999</v>
      </c>
      <c r="G480" s="42"/>
      <c r="H480" s="48"/>
    </row>
    <row r="481" s="2" customFormat="1" ht="16.8" customHeight="1">
      <c r="A481" s="42"/>
      <c r="B481" s="48"/>
      <c r="C481" s="311" t="s">
        <v>320</v>
      </c>
      <c r="D481" s="311" t="s">
        <v>2781</v>
      </c>
      <c r="E481" s="20" t="s">
        <v>212</v>
      </c>
      <c r="F481" s="312">
        <v>5.8520000000000003</v>
      </c>
      <c r="G481" s="42"/>
      <c r="H481" s="48"/>
    </row>
    <row r="482" s="2" customFormat="1" ht="16.8" customHeight="1">
      <c r="A482" s="42"/>
      <c r="B482" s="48"/>
      <c r="C482" s="311" t="s">
        <v>371</v>
      </c>
      <c r="D482" s="311" t="s">
        <v>2798</v>
      </c>
      <c r="E482" s="20" t="s">
        <v>212</v>
      </c>
      <c r="F482" s="312">
        <v>41.445999999999998</v>
      </c>
      <c r="G482" s="42"/>
      <c r="H482" s="48"/>
    </row>
    <row r="483" s="2" customFormat="1" ht="16.8" customHeight="1">
      <c r="A483" s="42"/>
      <c r="B483" s="48"/>
      <c r="C483" s="311" t="s">
        <v>375</v>
      </c>
      <c r="D483" s="311" t="s">
        <v>2784</v>
      </c>
      <c r="E483" s="20" t="s">
        <v>212</v>
      </c>
      <c r="F483" s="312">
        <v>75.599000000000004</v>
      </c>
      <c r="G483" s="42"/>
      <c r="H483" s="48"/>
    </row>
    <row r="484" s="2" customFormat="1" ht="16.8" customHeight="1">
      <c r="A484" s="42"/>
      <c r="B484" s="48"/>
      <c r="C484" s="306" t="s">
        <v>221</v>
      </c>
      <c r="D484" s="307" t="s">
        <v>222</v>
      </c>
      <c r="E484" s="308" t="s">
        <v>212</v>
      </c>
      <c r="F484" s="309">
        <v>10.327999999999999</v>
      </c>
      <c r="G484" s="42"/>
      <c r="H484" s="48"/>
    </row>
    <row r="485" s="2" customFormat="1" ht="16.8" customHeight="1">
      <c r="A485" s="42"/>
      <c r="B485" s="48"/>
      <c r="C485" s="311" t="s">
        <v>44</v>
      </c>
      <c r="D485" s="311" t="s">
        <v>2687</v>
      </c>
      <c r="E485" s="20" t="s">
        <v>44</v>
      </c>
      <c r="F485" s="312">
        <v>10.327999999999999</v>
      </c>
      <c r="G485" s="42"/>
      <c r="H485" s="48"/>
    </row>
    <row r="486" s="2" customFormat="1" ht="16.8" customHeight="1">
      <c r="A486" s="42"/>
      <c r="B486" s="48"/>
      <c r="C486" s="311" t="s">
        <v>221</v>
      </c>
      <c r="D486" s="311" t="s">
        <v>261</v>
      </c>
      <c r="E486" s="20" t="s">
        <v>44</v>
      </c>
      <c r="F486" s="312">
        <v>10.327999999999999</v>
      </c>
      <c r="G486" s="42"/>
      <c r="H486" s="48"/>
    </row>
    <row r="487" s="2" customFormat="1" ht="16.8" customHeight="1">
      <c r="A487" s="42"/>
      <c r="B487" s="48"/>
      <c r="C487" s="310" t="s">
        <v>2775</v>
      </c>
      <c r="D487" s="42"/>
      <c r="E487" s="42"/>
      <c r="F487" s="42"/>
      <c r="G487" s="42"/>
      <c r="H487" s="48"/>
    </row>
    <row r="488" s="2" customFormat="1" ht="16.8" customHeight="1">
      <c r="A488" s="42"/>
      <c r="B488" s="48"/>
      <c r="C488" s="311" t="s">
        <v>420</v>
      </c>
      <c r="D488" s="311" t="s">
        <v>2793</v>
      </c>
      <c r="E488" s="20" t="s">
        <v>212</v>
      </c>
      <c r="F488" s="312">
        <v>10.327999999999999</v>
      </c>
      <c r="G488" s="42"/>
      <c r="H488" s="48"/>
    </row>
    <row r="489" s="2" customFormat="1" ht="16.8" customHeight="1">
      <c r="A489" s="42"/>
      <c r="B489" s="48"/>
      <c r="C489" s="311" t="s">
        <v>375</v>
      </c>
      <c r="D489" s="311" t="s">
        <v>2784</v>
      </c>
      <c r="E489" s="20" t="s">
        <v>212</v>
      </c>
      <c r="F489" s="312">
        <v>75.599000000000004</v>
      </c>
      <c r="G489" s="42"/>
      <c r="H489" s="48"/>
    </row>
    <row r="490" s="2" customFormat="1" ht="16.8" customHeight="1">
      <c r="A490" s="42"/>
      <c r="B490" s="48"/>
      <c r="C490" s="306" t="s">
        <v>214</v>
      </c>
      <c r="D490" s="307" t="s">
        <v>215</v>
      </c>
      <c r="E490" s="308" t="s">
        <v>212</v>
      </c>
      <c r="F490" s="309">
        <v>31.117999999999999</v>
      </c>
      <c r="G490" s="42"/>
      <c r="H490" s="48"/>
    </row>
    <row r="491" s="2" customFormat="1" ht="16.8" customHeight="1">
      <c r="A491" s="42"/>
      <c r="B491" s="48"/>
      <c r="C491" s="311" t="s">
        <v>44</v>
      </c>
      <c r="D491" s="311" t="s">
        <v>2670</v>
      </c>
      <c r="E491" s="20" t="s">
        <v>44</v>
      </c>
      <c r="F491" s="312">
        <v>29.768000000000001</v>
      </c>
      <c r="G491" s="42"/>
      <c r="H491" s="48"/>
    </row>
    <row r="492" s="2" customFormat="1" ht="16.8" customHeight="1">
      <c r="A492" s="42"/>
      <c r="B492" s="48"/>
      <c r="C492" s="311" t="s">
        <v>44</v>
      </c>
      <c r="D492" s="311" t="s">
        <v>2671</v>
      </c>
      <c r="E492" s="20" t="s">
        <v>44</v>
      </c>
      <c r="F492" s="312">
        <v>1.3500000000000001</v>
      </c>
      <c r="G492" s="42"/>
      <c r="H492" s="48"/>
    </row>
    <row r="493" s="2" customFormat="1" ht="16.8" customHeight="1">
      <c r="A493" s="42"/>
      <c r="B493" s="48"/>
      <c r="C493" s="311" t="s">
        <v>214</v>
      </c>
      <c r="D493" s="311" t="s">
        <v>261</v>
      </c>
      <c r="E493" s="20" t="s">
        <v>44</v>
      </c>
      <c r="F493" s="312">
        <v>31.117999999999999</v>
      </c>
      <c r="G493" s="42"/>
      <c r="H493" s="48"/>
    </row>
    <row r="494" s="2" customFormat="1" ht="16.8" customHeight="1">
      <c r="A494" s="42"/>
      <c r="B494" s="48"/>
      <c r="C494" s="310" t="s">
        <v>2775</v>
      </c>
      <c r="D494" s="42"/>
      <c r="E494" s="42"/>
      <c r="F494" s="42"/>
      <c r="G494" s="42"/>
      <c r="H494" s="48"/>
    </row>
    <row r="495" s="2" customFormat="1" ht="16.8" customHeight="1">
      <c r="A495" s="42"/>
      <c r="B495" s="48"/>
      <c r="C495" s="311" t="s">
        <v>381</v>
      </c>
      <c r="D495" s="311" t="s">
        <v>2794</v>
      </c>
      <c r="E495" s="20" t="s">
        <v>212</v>
      </c>
      <c r="F495" s="312">
        <v>31.117999999999999</v>
      </c>
      <c r="G495" s="42"/>
      <c r="H495" s="48"/>
    </row>
    <row r="496" s="2" customFormat="1" ht="16.8" customHeight="1">
      <c r="A496" s="42"/>
      <c r="B496" s="48"/>
      <c r="C496" s="311" t="s">
        <v>375</v>
      </c>
      <c r="D496" s="311" t="s">
        <v>2784</v>
      </c>
      <c r="E496" s="20" t="s">
        <v>212</v>
      </c>
      <c r="F496" s="312">
        <v>75.599000000000004</v>
      </c>
      <c r="G496" s="42"/>
      <c r="H496" s="48"/>
    </row>
    <row r="497" s="2" customFormat="1" ht="16.8" customHeight="1">
      <c r="A497" s="42"/>
      <c r="B497" s="48"/>
      <c r="C497" s="311" t="s">
        <v>392</v>
      </c>
      <c r="D497" s="311" t="s">
        <v>393</v>
      </c>
      <c r="E497" s="20" t="s">
        <v>365</v>
      </c>
      <c r="F497" s="312">
        <v>62.235999999999997</v>
      </c>
      <c r="G497" s="42"/>
      <c r="H497" s="48"/>
    </row>
    <row r="498" s="2" customFormat="1" ht="16.8" customHeight="1">
      <c r="A498" s="42"/>
      <c r="B498" s="48"/>
      <c r="C498" s="306" t="s">
        <v>2604</v>
      </c>
      <c r="D498" s="307" t="s">
        <v>2605</v>
      </c>
      <c r="E498" s="308" t="s">
        <v>283</v>
      </c>
      <c r="F498" s="309">
        <v>73.5</v>
      </c>
      <c r="G498" s="42"/>
      <c r="H498" s="48"/>
    </row>
    <row r="499" s="2" customFormat="1" ht="16.8" customHeight="1">
      <c r="A499" s="42"/>
      <c r="B499" s="48"/>
      <c r="C499" s="311" t="s">
        <v>44</v>
      </c>
      <c r="D499" s="311" t="s">
        <v>2709</v>
      </c>
      <c r="E499" s="20" t="s">
        <v>44</v>
      </c>
      <c r="F499" s="312">
        <v>46.5</v>
      </c>
      <c r="G499" s="42"/>
      <c r="H499" s="48"/>
    </row>
    <row r="500" s="2" customFormat="1" ht="16.8" customHeight="1">
      <c r="A500" s="42"/>
      <c r="B500" s="48"/>
      <c r="C500" s="311" t="s">
        <v>44</v>
      </c>
      <c r="D500" s="311" t="s">
        <v>2710</v>
      </c>
      <c r="E500" s="20" t="s">
        <v>44</v>
      </c>
      <c r="F500" s="312">
        <v>27</v>
      </c>
      <c r="G500" s="42"/>
      <c r="H500" s="48"/>
    </row>
    <row r="501" s="2" customFormat="1" ht="16.8" customHeight="1">
      <c r="A501" s="42"/>
      <c r="B501" s="48"/>
      <c r="C501" s="311" t="s">
        <v>2604</v>
      </c>
      <c r="D501" s="311" t="s">
        <v>261</v>
      </c>
      <c r="E501" s="20" t="s">
        <v>44</v>
      </c>
      <c r="F501" s="312">
        <v>73.5</v>
      </c>
      <c r="G501" s="42"/>
      <c r="H501" s="48"/>
    </row>
    <row r="502" s="2" customFormat="1" ht="16.8" customHeight="1">
      <c r="A502" s="42"/>
      <c r="B502" s="48"/>
      <c r="C502" s="310" t="s">
        <v>2775</v>
      </c>
      <c r="D502" s="42"/>
      <c r="E502" s="42"/>
      <c r="F502" s="42"/>
      <c r="G502" s="42"/>
      <c r="H502" s="48"/>
    </row>
    <row r="503" s="2" customFormat="1" ht="16.8" customHeight="1">
      <c r="A503" s="42"/>
      <c r="B503" s="48"/>
      <c r="C503" s="311" t="s">
        <v>2705</v>
      </c>
      <c r="D503" s="311" t="s">
        <v>2842</v>
      </c>
      <c r="E503" s="20" t="s">
        <v>283</v>
      </c>
      <c r="F503" s="312">
        <v>73.5</v>
      </c>
      <c r="G503" s="42"/>
      <c r="H503" s="48"/>
    </row>
    <row r="504" s="2" customFormat="1" ht="16.8" customHeight="1">
      <c r="A504" s="42"/>
      <c r="B504" s="48"/>
      <c r="C504" s="311" t="s">
        <v>270</v>
      </c>
      <c r="D504" s="311" t="s">
        <v>2843</v>
      </c>
      <c r="E504" s="20" t="s">
        <v>272</v>
      </c>
      <c r="F504" s="312">
        <v>15.300000000000001</v>
      </c>
      <c r="G504" s="42"/>
      <c r="H504" s="48"/>
    </row>
    <row r="505" s="2" customFormat="1" ht="16.8" customHeight="1">
      <c r="A505" s="42"/>
      <c r="B505" s="48"/>
      <c r="C505" s="311" t="s">
        <v>276</v>
      </c>
      <c r="D505" s="311" t="s">
        <v>2844</v>
      </c>
      <c r="E505" s="20" t="s">
        <v>278</v>
      </c>
      <c r="F505" s="312">
        <v>1.913</v>
      </c>
      <c r="G505" s="42"/>
      <c r="H505" s="48"/>
    </row>
    <row r="506" s="2" customFormat="1" ht="16.8" customHeight="1">
      <c r="A506" s="42"/>
      <c r="B506" s="48"/>
      <c r="C506" s="311" t="s">
        <v>305</v>
      </c>
      <c r="D506" s="311" t="s">
        <v>2779</v>
      </c>
      <c r="E506" s="20" t="s">
        <v>212</v>
      </c>
      <c r="F506" s="312">
        <v>93.635999999999996</v>
      </c>
      <c r="G506" s="42"/>
      <c r="H506" s="48"/>
    </row>
    <row r="507" s="2" customFormat="1" ht="16.8" customHeight="1">
      <c r="A507" s="42"/>
      <c r="B507" s="48"/>
      <c r="C507" s="311" t="s">
        <v>2652</v>
      </c>
      <c r="D507" s="311" t="s">
        <v>2845</v>
      </c>
      <c r="E507" s="20" t="s">
        <v>219</v>
      </c>
      <c r="F507" s="312">
        <v>260.10000000000002</v>
      </c>
      <c r="G507" s="42"/>
      <c r="H507" s="48"/>
    </row>
    <row r="508" s="2" customFormat="1" ht="16.8" customHeight="1">
      <c r="A508" s="42"/>
      <c r="B508" s="48"/>
      <c r="C508" s="311" t="s">
        <v>381</v>
      </c>
      <c r="D508" s="311" t="s">
        <v>2794</v>
      </c>
      <c r="E508" s="20" t="s">
        <v>212</v>
      </c>
      <c r="F508" s="312">
        <v>31.117999999999999</v>
      </c>
      <c r="G508" s="42"/>
      <c r="H508" s="48"/>
    </row>
    <row r="509" s="2" customFormat="1" ht="16.8" customHeight="1">
      <c r="A509" s="42"/>
      <c r="B509" s="48"/>
      <c r="C509" s="311" t="s">
        <v>404</v>
      </c>
      <c r="D509" s="311" t="s">
        <v>2846</v>
      </c>
      <c r="E509" s="20" t="s">
        <v>283</v>
      </c>
      <c r="F509" s="312">
        <v>76.5</v>
      </c>
      <c r="G509" s="42"/>
      <c r="H509" s="48"/>
    </row>
    <row r="510" s="2" customFormat="1" ht="16.8" customHeight="1">
      <c r="A510" s="42"/>
      <c r="B510" s="48"/>
      <c r="C510" s="311" t="s">
        <v>414</v>
      </c>
      <c r="D510" s="311" t="s">
        <v>2847</v>
      </c>
      <c r="E510" s="20" t="s">
        <v>283</v>
      </c>
      <c r="F510" s="312">
        <v>76.5</v>
      </c>
      <c r="G510" s="42"/>
      <c r="H510" s="48"/>
    </row>
    <row r="511" s="2" customFormat="1" ht="16.8" customHeight="1">
      <c r="A511" s="42"/>
      <c r="B511" s="48"/>
      <c r="C511" s="311" t="s">
        <v>420</v>
      </c>
      <c r="D511" s="311" t="s">
        <v>2793</v>
      </c>
      <c r="E511" s="20" t="s">
        <v>212</v>
      </c>
      <c r="F511" s="312">
        <v>10.327999999999999</v>
      </c>
      <c r="G511" s="42"/>
      <c r="H511" s="48"/>
    </row>
    <row r="512" s="2" customFormat="1" ht="16.8" customHeight="1">
      <c r="A512" s="42"/>
      <c r="B512" s="48"/>
      <c r="C512" s="311" t="s">
        <v>671</v>
      </c>
      <c r="D512" s="311" t="s">
        <v>2848</v>
      </c>
      <c r="E512" s="20" t="s">
        <v>283</v>
      </c>
      <c r="F512" s="312">
        <v>76.5</v>
      </c>
      <c r="G512" s="42"/>
      <c r="H512" s="48"/>
    </row>
    <row r="513" s="2" customFormat="1" ht="16.8" customHeight="1">
      <c r="A513" s="42"/>
      <c r="B513" s="48"/>
      <c r="C513" s="311" t="s">
        <v>602</v>
      </c>
      <c r="D513" s="311" t="s">
        <v>603</v>
      </c>
      <c r="E513" s="20" t="s">
        <v>283</v>
      </c>
      <c r="F513" s="312">
        <v>75.704999999999998</v>
      </c>
      <c r="G513" s="42"/>
      <c r="H513" s="48"/>
    </row>
    <row r="514" s="2" customFormat="1" ht="16.8" customHeight="1">
      <c r="A514" s="42"/>
      <c r="B514" s="48"/>
      <c r="C514" s="306" t="s">
        <v>2607</v>
      </c>
      <c r="D514" s="307" t="s">
        <v>2608</v>
      </c>
      <c r="E514" s="308" t="s">
        <v>283</v>
      </c>
      <c r="F514" s="309">
        <v>3</v>
      </c>
      <c r="G514" s="42"/>
      <c r="H514" s="48"/>
    </row>
    <row r="515" s="2" customFormat="1" ht="16.8" customHeight="1">
      <c r="A515" s="42"/>
      <c r="B515" s="48"/>
      <c r="C515" s="311" t="s">
        <v>44</v>
      </c>
      <c r="D515" s="311" t="s">
        <v>2717</v>
      </c>
      <c r="E515" s="20" t="s">
        <v>44</v>
      </c>
      <c r="F515" s="312">
        <v>3</v>
      </c>
      <c r="G515" s="42"/>
      <c r="H515" s="48"/>
    </row>
    <row r="516" s="2" customFormat="1" ht="16.8" customHeight="1">
      <c r="A516" s="42"/>
      <c r="B516" s="48"/>
      <c r="C516" s="311" t="s">
        <v>2607</v>
      </c>
      <c r="D516" s="311" t="s">
        <v>261</v>
      </c>
      <c r="E516" s="20" t="s">
        <v>44</v>
      </c>
      <c r="F516" s="312">
        <v>3</v>
      </c>
      <c r="G516" s="42"/>
      <c r="H516" s="48"/>
    </row>
    <row r="517" s="2" customFormat="1" ht="16.8" customHeight="1">
      <c r="A517" s="42"/>
      <c r="B517" s="48"/>
      <c r="C517" s="310" t="s">
        <v>2775</v>
      </c>
      <c r="D517" s="42"/>
      <c r="E517" s="42"/>
      <c r="F517" s="42"/>
      <c r="G517" s="42"/>
      <c r="H517" s="48"/>
    </row>
    <row r="518" s="2" customFormat="1" ht="16.8" customHeight="1">
      <c r="A518" s="42"/>
      <c r="B518" s="48"/>
      <c r="C518" s="311" t="s">
        <v>2713</v>
      </c>
      <c r="D518" s="311" t="s">
        <v>2849</v>
      </c>
      <c r="E518" s="20" t="s">
        <v>283</v>
      </c>
      <c r="F518" s="312">
        <v>3</v>
      </c>
      <c r="G518" s="42"/>
      <c r="H518" s="48"/>
    </row>
    <row r="519" s="2" customFormat="1" ht="16.8" customHeight="1">
      <c r="A519" s="42"/>
      <c r="B519" s="48"/>
      <c r="C519" s="311" t="s">
        <v>270</v>
      </c>
      <c r="D519" s="311" t="s">
        <v>2843</v>
      </c>
      <c r="E519" s="20" t="s">
        <v>272</v>
      </c>
      <c r="F519" s="312">
        <v>15.300000000000001</v>
      </c>
      <c r="G519" s="42"/>
      <c r="H519" s="48"/>
    </row>
    <row r="520" s="2" customFormat="1" ht="16.8" customHeight="1">
      <c r="A520" s="42"/>
      <c r="B520" s="48"/>
      <c r="C520" s="311" t="s">
        <v>276</v>
      </c>
      <c r="D520" s="311" t="s">
        <v>2844</v>
      </c>
      <c r="E520" s="20" t="s">
        <v>278</v>
      </c>
      <c r="F520" s="312">
        <v>1.913</v>
      </c>
      <c r="G520" s="42"/>
      <c r="H520" s="48"/>
    </row>
    <row r="521" s="2" customFormat="1" ht="16.8" customHeight="1">
      <c r="A521" s="42"/>
      <c r="B521" s="48"/>
      <c r="C521" s="311" t="s">
        <v>305</v>
      </c>
      <c r="D521" s="311" t="s">
        <v>2779</v>
      </c>
      <c r="E521" s="20" t="s">
        <v>212</v>
      </c>
      <c r="F521" s="312">
        <v>93.635999999999996</v>
      </c>
      <c r="G521" s="42"/>
      <c r="H521" s="48"/>
    </row>
    <row r="522" s="2" customFormat="1" ht="16.8" customHeight="1">
      <c r="A522" s="42"/>
      <c r="B522" s="48"/>
      <c r="C522" s="311" t="s">
        <v>2652</v>
      </c>
      <c r="D522" s="311" t="s">
        <v>2845</v>
      </c>
      <c r="E522" s="20" t="s">
        <v>219</v>
      </c>
      <c r="F522" s="312">
        <v>260.10000000000002</v>
      </c>
      <c r="G522" s="42"/>
      <c r="H522" s="48"/>
    </row>
    <row r="523" s="2" customFormat="1" ht="16.8" customHeight="1">
      <c r="A523" s="42"/>
      <c r="B523" s="48"/>
      <c r="C523" s="311" t="s">
        <v>381</v>
      </c>
      <c r="D523" s="311" t="s">
        <v>2794</v>
      </c>
      <c r="E523" s="20" t="s">
        <v>212</v>
      </c>
      <c r="F523" s="312">
        <v>31.117999999999999</v>
      </c>
      <c r="G523" s="42"/>
      <c r="H523" s="48"/>
    </row>
    <row r="524" s="2" customFormat="1" ht="16.8" customHeight="1">
      <c r="A524" s="42"/>
      <c r="B524" s="48"/>
      <c r="C524" s="311" t="s">
        <v>404</v>
      </c>
      <c r="D524" s="311" t="s">
        <v>2846</v>
      </c>
      <c r="E524" s="20" t="s">
        <v>283</v>
      </c>
      <c r="F524" s="312">
        <v>76.5</v>
      </c>
      <c r="G524" s="42"/>
      <c r="H524" s="48"/>
    </row>
    <row r="525" s="2" customFormat="1" ht="16.8" customHeight="1">
      <c r="A525" s="42"/>
      <c r="B525" s="48"/>
      <c r="C525" s="311" t="s">
        <v>414</v>
      </c>
      <c r="D525" s="311" t="s">
        <v>2847</v>
      </c>
      <c r="E525" s="20" t="s">
        <v>283</v>
      </c>
      <c r="F525" s="312">
        <v>76.5</v>
      </c>
      <c r="G525" s="42"/>
      <c r="H525" s="48"/>
    </row>
    <row r="526" s="2" customFormat="1" ht="16.8" customHeight="1">
      <c r="A526" s="42"/>
      <c r="B526" s="48"/>
      <c r="C526" s="311" t="s">
        <v>420</v>
      </c>
      <c r="D526" s="311" t="s">
        <v>2793</v>
      </c>
      <c r="E526" s="20" t="s">
        <v>212</v>
      </c>
      <c r="F526" s="312">
        <v>10.327999999999999</v>
      </c>
      <c r="G526" s="42"/>
      <c r="H526" s="48"/>
    </row>
    <row r="527" s="2" customFormat="1" ht="16.8" customHeight="1">
      <c r="A527" s="42"/>
      <c r="B527" s="48"/>
      <c r="C527" s="311" t="s">
        <v>671</v>
      </c>
      <c r="D527" s="311" t="s">
        <v>2848</v>
      </c>
      <c r="E527" s="20" t="s">
        <v>283</v>
      </c>
      <c r="F527" s="312">
        <v>76.5</v>
      </c>
      <c r="G527" s="42"/>
      <c r="H527" s="48"/>
    </row>
    <row r="528" s="2" customFormat="1" ht="16.8" customHeight="1">
      <c r="A528" s="42"/>
      <c r="B528" s="48"/>
      <c r="C528" s="311" t="s">
        <v>2718</v>
      </c>
      <c r="D528" s="311" t="s">
        <v>2719</v>
      </c>
      <c r="E528" s="20" t="s">
        <v>283</v>
      </c>
      <c r="F528" s="312">
        <v>3.0899999999999999</v>
      </c>
      <c r="G528" s="42"/>
      <c r="H528" s="48"/>
    </row>
    <row r="529" s="2" customFormat="1" ht="16.8" customHeight="1">
      <c r="A529" s="42"/>
      <c r="B529" s="48"/>
      <c r="C529" s="306" t="s">
        <v>2612</v>
      </c>
      <c r="D529" s="307" t="s">
        <v>2613</v>
      </c>
      <c r="E529" s="308" t="s">
        <v>219</v>
      </c>
      <c r="F529" s="309">
        <v>260.10000000000002</v>
      </c>
      <c r="G529" s="42"/>
      <c r="H529" s="48"/>
    </row>
    <row r="530" s="2" customFormat="1" ht="16.8" customHeight="1">
      <c r="A530" s="42"/>
      <c r="B530" s="48"/>
      <c r="C530" s="311" t="s">
        <v>2612</v>
      </c>
      <c r="D530" s="311" t="s">
        <v>2656</v>
      </c>
      <c r="E530" s="20" t="s">
        <v>44</v>
      </c>
      <c r="F530" s="312">
        <v>260.10000000000002</v>
      </c>
      <c r="G530" s="42"/>
      <c r="H530" s="48"/>
    </row>
    <row r="531" s="2" customFormat="1" ht="16.8" customHeight="1">
      <c r="A531" s="42"/>
      <c r="B531" s="48"/>
      <c r="C531" s="310" t="s">
        <v>2775</v>
      </c>
      <c r="D531" s="42"/>
      <c r="E531" s="42"/>
      <c r="F531" s="42"/>
      <c r="G531" s="42"/>
      <c r="H531" s="48"/>
    </row>
    <row r="532" s="2" customFormat="1" ht="16.8" customHeight="1">
      <c r="A532" s="42"/>
      <c r="B532" s="48"/>
      <c r="C532" s="311" t="s">
        <v>2652</v>
      </c>
      <c r="D532" s="311" t="s">
        <v>2845</v>
      </c>
      <c r="E532" s="20" t="s">
        <v>219</v>
      </c>
      <c r="F532" s="312">
        <v>260.10000000000002</v>
      </c>
      <c r="G532" s="42"/>
      <c r="H532" s="48"/>
    </row>
    <row r="533" s="2" customFormat="1" ht="16.8" customHeight="1">
      <c r="A533" s="42"/>
      <c r="B533" s="48"/>
      <c r="C533" s="311" t="s">
        <v>2657</v>
      </c>
      <c r="D533" s="311" t="s">
        <v>2850</v>
      </c>
      <c r="E533" s="20" t="s">
        <v>219</v>
      </c>
      <c r="F533" s="312">
        <v>260.10000000000002</v>
      </c>
      <c r="G533" s="42"/>
      <c r="H533" s="48"/>
    </row>
    <row r="534" s="2" customFormat="1" ht="16.8" customHeight="1">
      <c r="A534" s="42"/>
      <c r="B534" s="48"/>
      <c r="C534" s="306" t="s">
        <v>1423</v>
      </c>
      <c r="D534" s="307" t="s">
        <v>2609</v>
      </c>
      <c r="E534" s="308" t="s">
        <v>212</v>
      </c>
      <c r="F534" s="309">
        <v>41.445999999999998</v>
      </c>
      <c r="G534" s="42"/>
      <c r="H534" s="48"/>
    </row>
    <row r="535" s="2" customFormat="1" ht="16.8" customHeight="1">
      <c r="A535" s="42"/>
      <c r="B535" s="48"/>
      <c r="C535" s="311" t="s">
        <v>1423</v>
      </c>
      <c r="D535" s="311" t="s">
        <v>2667</v>
      </c>
      <c r="E535" s="20" t="s">
        <v>44</v>
      </c>
      <c r="F535" s="312">
        <v>41.445999999999998</v>
      </c>
      <c r="G535" s="42"/>
      <c r="H535" s="48"/>
    </row>
    <row r="536" s="2" customFormat="1" ht="16.8" customHeight="1">
      <c r="A536" s="42"/>
      <c r="B536" s="48"/>
      <c r="C536" s="310" t="s">
        <v>2775</v>
      </c>
      <c r="D536" s="42"/>
      <c r="E536" s="42"/>
      <c r="F536" s="42"/>
      <c r="G536" s="42"/>
      <c r="H536" s="48"/>
    </row>
    <row r="537" s="2" customFormat="1" ht="16.8" customHeight="1">
      <c r="A537" s="42"/>
      <c r="B537" s="48"/>
      <c r="C537" s="311" t="s">
        <v>371</v>
      </c>
      <c r="D537" s="311" t="s">
        <v>2798</v>
      </c>
      <c r="E537" s="20" t="s">
        <v>212</v>
      </c>
      <c r="F537" s="312">
        <v>41.445999999999998</v>
      </c>
      <c r="G537" s="42"/>
      <c r="H537" s="48"/>
    </row>
    <row r="538" s="2" customFormat="1" ht="16.8" customHeight="1">
      <c r="A538" s="42"/>
      <c r="B538" s="48"/>
      <c r="C538" s="311" t="s">
        <v>352</v>
      </c>
      <c r="D538" s="311" t="s">
        <v>2783</v>
      </c>
      <c r="E538" s="20" t="s">
        <v>212</v>
      </c>
      <c r="F538" s="312">
        <v>41.445999999999998</v>
      </c>
      <c r="G538" s="42"/>
      <c r="H538" s="48"/>
    </row>
    <row r="539" s="2" customFormat="1" ht="16.8" customHeight="1">
      <c r="A539" s="42"/>
      <c r="B539" s="48"/>
      <c r="C539" s="311" t="s">
        <v>363</v>
      </c>
      <c r="D539" s="311" t="s">
        <v>2795</v>
      </c>
      <c r="E539" s="20" t="s">
        <v>365</v>
      </c>
      <c r="F539" s="312">
        <v>82.891999999999996</v>
      </c>
      <c r="G539" s="42"/>
      <c r="H539" s="48"/>
    </row>
    <row r="540" s="2" customFormat="1" ht="16.8" customHeight="1">
      <c r="A540" s="42"/>
      <c r="B540" s="48"/>
      <c r="C540" s="306" t="s">
        <v>2618</v>
      </c>
      <c r="D540" s="307" t="s">
        <v>2619</v>
      </c>
      <c r="E540" s="308" t="s">
        <v>219</v>
      </c>
      <c r="F540" s="309">
        <v>17.550000000000001</v>
      </c>
      <c r="G540" s="42"/>
      <c r="H540" s="48"/>
    </row>
    <row r="541" s="2" customFormat="1" ht="16.8" customHeight="1">
      <c r="A541" s="42"/>
      <c r="B541" s="48"/>
      <c r="C541" s="311" t="s">
        <v>44</v>
      </c>
      <c r="D541" s="311" t="s">
        <v>2629</v>
      </c>
      <c r="E541" s="20" t="s">
        <v>44</v>
      </c>
      <c r="F541" s="312">
        <v>13.5</v>
      </c>
      <c r="G541" s="42"/>
      <c r="H541" s="48"/>
    </row>
    <row r="542" s="2" customFormat="1" ht="16.8" customHeight="1">
      <c r="A542" s="42"/>
      <c r="B542" s="48"/>
      <c r="C542" s="311" t="s">
        <v>44</v>
      </c>
      <c r="D542" s="311" t="s">
        <v>2630</v>
      </c>
      <c r="E542" s="20" t="s">
        <v>44</v>
      </c>
      <c r="F542" s="312">
        <v>4.0499999999999998</v>
      </c>
      <c r="G542" s="42"/>
      <c r="H542" s="48"/>
    </row>
    <row r="543" s="2" customFormat="1" ht="16.8" customHeight="1">
      <c r="A543" s="42"/>
      <c r="B543" s="48"/>
      <c r="C543" s="311" t="s">
        <v>2618</v>
      </c>
      <c r="D543" s="311" t="s">
        <v>261</v>
      </c>
      <c r="E543" s="20" t="s">
        <v>44</v>
      </c>
      <c r="F543" s="312">
        <v>17.550000000000001</v>
      </c>
      <c r="G543" s="42"/>
      <c r="H543" s="48"/>
    </row>
    <row r="544" s="2" customFormat="1" ht="16.8" customHeight="1">
      <c r="A544" s="42"/>
      <c r="B544" s="48"/>
      <c r="C544" s="310" t="s">
        <v>2775</v>
      </c>
      <c r="D544" s="42"/>
      <c r="E544" s="42"/>
      <c r="F544" s="42"/>
      <c r="G544" s="42"/>
      <c r="H544" s="48"/>
    </row>
    <row r="545" s="2" customFormat="1" ht="16.8" customHeight="1">
      <c r="A545" s="42"/>
      <c r="B545" s="48"/>
      <c r="C545" s="311" t="s">
        <v>256</v>
      </c>
      <c r="D545" s="311" t="s">
        <v>2776</v>
      </c>
      <c r="E545" s="20" t="s">
        <v>219</v>
      </c>
      <c r="F545" s="312">
        <v>17.550000000000001</v>
      </c>
      <c r="G545" s="42"/>
      <c r="H545" s="48"/>
    </row>
    <row r="546" s="2" customFormat="1" ht="16.8" customHeight="1">
      <c r="A546" s="42"/>
      <c r="B546" s="48"/>
      <c r="C546" s="311" t="s">
        <v>2694</v>
      </c>
      <c r="D546" s="311" t="s">
        <v>2851</v>
      </c>
      <c r="E546" s="20" t="s">
        <v>219</v>
      </c>
      <c r="F546" s="312">
        <v>17.550000000000001</v>
      </c>
      <c r="G546" s="42"/>
      <c r="H546" s="48"/>
    </row>
    <row r="547" s="2" customFormat="1" ht="16.8" customHeight="1">
      <c r="A547" s="42"/>
      <c r="B547" s="48"/>
      <c r="C547" s="311" t="s">
        <v>706</v>
      </c>
      <c r="D547" s="311" t="s">
        <v>2832</v>
      </c>
      <c r="E547" s="20" t="s">
        <v>365</v>
      </c>
      <c r="F547" s="312">
        <v>14.224</v>
      </c>
      <c r="G547" s="42"/>
      <c r="H547" s="48"/>
    </row>
    <row r="548" s="2" customFormat="1" ht="16.8" customHeight="1">
      <c r="A548" s="42"/>
      <c r="B548" s="48"/>
      <c r="C548" s="311" t="s">
        <v>713</v>
      </c>
      <c r="D548" s="311" t="s">
        <v>2833</v>
      </c>
      <c r="E548" s="20" t="s">
        <v>365</v>
      </c>
      <c r="F548" s="312">
        <v>56.896000000000001</v>
      </c>
      <c r="G548" s="42"/>
      <c r="H548" s="48"/>
    </row>
    <row r="549" s="2" customFormat="1" ht="16.8" customHeight="1">
      <c r="A549" s="42"/>
      <c r="B549" s="48"/>
      <c r="C549" s="311" t="s">
        <v>724</v>
      </c>
      <c r="D549" s="311" t="s">
        <v>2834</v>
      </c>
      <c r="E549" s="20" t="s">
        <v>365</v>
      </c>
      <c r="F549" s="312">
        <v>10.853999999999999</v>
      </c>
      <c r="G549" s="42"/>
      <c r="H549" s="48"/>
    </row>
    <row r="550" s="2" customFormat="1" ht="16.8" customHeight="1">
      <c r="A550" s="42"/>
      <c r="B550" s="48"/>
      <c r="C550" s="306" t="s">
        <v>224</v>
      </c>
      <c r="D550" s="307" t="s">
        <v>225</v>
      </c>
      <c r="E550" s="308" t="s">
        <v>212</v>
      </c>
      <c r="F550" s="309">
        <v>75.599000000000004</v>
      </c>
      <c r="G550" s="42"/>
      <c r="H550" s="48"/>
    </row>
    <row r="551" s="2" customFormat="1" ht="16.8" customHeight="1">
      <c r="A551" s="42"/>
      <c r="B551" s="48"/>
      <c r="C551" s="311" t="s">
        <v>224</v>
      </c>
      <c r="D551" s="311" t="s">
        <v>379</v>
      </c>
      <c r="E551" s="20" t="s">
        <v>44</v>
      </c>
      <c r="F551" s="312">
        <v>75.599000000000004</v>
      </c>
      <c r="G551" s="42"/>
      <c r="H551" s="48"/>
    </row>
    <row r="552" s="2" customFormat="1" ht="16.8" customHeight="1">
      <c r="A552" s="42"/>
      <c r="B552" s="48"/>
      <c r="C552" s="310" t="s">
        <v>2775</v>
      </c>
      <c r="D552" s="42"/>
      <c r="E552" s="42"/>
      <c r="F552" s="42"/>
      <c r="G552" s="42"/>
      <c r="H552" s="48"/>
    </row>
    <row r="553" s="2" customFormat="1" ht="16.8" customHeight="1">
      <c r="A553" s="42"/>
      <c r="B553" s="48"/>
      <c r="C553" s="311" t="s">
        <v>375</v>
      </c>
      <c r="D553" s="311" t="s">
        <v>2784</v>
      </c>
      <c r="E553" s="20" t="s">
        <v>212</v>
      </c>
      <c r="F553" s="312">
        <v>75.599000000000004</v>
      </c>
      <c r="G553" s="42"/>
      <c r="H553" s="48"/>
    </row>
    <row r="554" s="2" customFormat="1" ht="16.8" customHeight="1">
      <c r="A554" s="42"/>
      <c r="B554" s="48"/>
      <c r="C554" s="311" t="s">
        <v>340</v>
      </c>
      <c r="D554" s="311" t="s">
        <v>2796</v>
      </c>
      <c r="E554" s="20" t="s">
        <v>212</v>
      </c>
      <c r="F554" s="312">
        <v>151.19800000000001</v>
      </c>
      <c r="G554" s="42"/>
      <c r="H554" s="48"/>
    </row>
    <row r="555" s="2" customFormat="1" ht="16.8" customHeight="1">
      <c r="A555" s="42"/>
      <c r="B555" s="48"/>
      <c r="C555" s="311" t="s">
        <v>358</v>
      </c>
      <c r="D555" s="311" t="s">
        <v>2797</v>
      </c>
      <c r="E555" s="20" t="s">
        <v>212</v>
      </c>
      <c r="F555" s="312">
        <v>75.599000000000004</v>
      </c>
      <c r="G555" s="42"/>
      <c r="H555" s="48"/>
    </row>
    <row r="556" s="2" customFormat="1" ht="16.8" customHeight="1">
      <c r="A556" s="42"/>
      <c r="B556" s="48"/>
      <c r="C556" s="311" t="s">
        <v>371</v>
      </c>
      <c r="D556" s="311" t="s">
        <v>2798</v>
      </c>
      <c r="E556" s="20" t="s">
        <v>212</v>
      </c>
      <c r="F556" s="312">
        <v>41.445999999999998</v>
      </c>
      <c r="G556" s="42"/>
      <c r="H556" s="48"/>
    </row>
    <row r="557" s="2" customFormat="1" ht="16.8" customHeight="1">
      <c r="A557" s="42"/>
      <c r="B557" s="48"/>
      <c r="C557" s="306" t="s">
        <v>2028</v>
      </c>
      <c r="D557" s="307" t="s">
        <v>2621</v>
      </c>
      <c r="E557" s="308" t="s">
        <v>219</v>
      </c>
      <c r="F557" s="309">
        <v>78</v>
      </c>
      <c r="G557" s="42"/>
      <c r="H557" s="48"/>
    </row>
    <row r="558" s="2" customFormat="1" ht="16.8" customHeight="1">
      <c r="A558" s="42"/>
      <c r="B558" s="48"/>
      <c r="C558" s="311" t="s">
        <v>44</v>
      </c>
      <c r="D558" s="311" t="s">
        <v>2646</v>
      </c>
      <c r="E558" s="20" t="s">
        <v>44</v>
      </c>
      <c r="F558" s="312">
        <v>54</v>
      </c>
      <c r="G558" s="42"/>
      <c r="H558" s="48"/>
    </row>
    <row r="559" s="2" customFormat="1" ht="16.8" customHeight="1">
      <c r="A559" s="42"/>
      <c r="B559" s="48"/>
      <c r="C559" s="311" t="s">
        <v>44</v>
      </c>
      <c r="D559" s="311" t="s">
        <v>2647</v>
      </c>
      <c r="E559" s="20" t="s">
        <v>44</v>
      </c>
      <c r="F559" s="312">
        <v>24</v>
      </c>
      <c r="G559" s="42"/>
      <c r="H559" s="48"/>
    </row>
    <row r="560" s="2" customFormat="1" ht="16.8" customHeight="1">
      <c r="A560" s="42"/>
      <c r="B560" s="48"/>
      <c r="C560" s="311" t="s">
        <v>2028</v>
      </c>
      <c r="D560" s="311" t="s">
        <v>261</v>
      </c>
      <c r="E560" s="20" t="s">
        <v>44</v>
      </c>
      <c r="F560" s="312">
        <v>78</v>
      </c>
      <c r="G560" s="42"/>
      <c r="H560" s="48"/>
    </row>
    <row r="561" s="2" customFormat="1" ht="16.8" customHeight="1">
      <c r="A561" s="42"/>
      <c r="B561" s="48"/>
      <c r="C561" s="310" t="s">
        <v>2775</v>
      </c>
      <c r="D561" s="42"/>
      <c r="E561" s="42"/>
      <c r="F561" s="42"/>
      <c r="G561" s="42"/>
      <c r="H561" s="48"/>
    </row>
    <row r="562" s="2" customFormat="1" ht="16.8" customHeight="1">
      <c r="A562" s="42"/>
      <c r="B562" s="48"/>
      <c r="C562" s="311" t="s">
        <v>2642</v>
      </c>
      <c r="D562" s="311" t="s">
        <v>2852</v>
      </c>
      <c r="E562" s="20" t="s">
        <v>219</v>
      </c>
      <c r="F562" s="312">
        <v>78</v>
      </c>
      <c r="G562" s="42"/>
      <c r="H562" s="48"/>
    </row>
    <row r="563" s="2" customFormat="1" ht="16.8" customHeight="1">
      <c r="A563" s="42"/>
      <c r="B563" s="48"/>
      <c r="C563" s="311" t="s">
        <v>2674</v>
      </c>
      <c r="D563" s="311" t="s">
        <v>2853</v>
      </c>
      <c r="E563" s="20" t="s">
        <v>219</v>
      </c>
      <c r="F563" s="312">
        <v>78</v>
      </c>
      <c r="G563" s="42"/>
      <c r="H563" s="48"/>
    </row>
    <row r="564" s="2" customFormat="1" ht="16.8" customHeight="1">
      <c r="A564" s="42"/>
      <c r="B564" s="48"/>
      <c r="C564" s="311" t="s">
        <v>1593</v>
      </c>
      <c r="D564" s="311" t="s">
        <v>2854</v>
      </c>
      <c r="E564" s="20" t="s">
        <v>219</v>
      </c>
      <c r="F564" s="312">
        <v>78</v>
      </c>
      <c r="G564" s="42"/>
      <c r="H564" s="48"/>
    </row>
    <row r="565" s="2" customFormat="1" ht="7.44" customHeight="1">
      <c r="A565" s="42"/>
      <c r="B565" s="169"/>
      <c r="C565" s="170"/>
      <c r="D565" s="170"/>
      <c r="E565" s="170"/>
      <c r="F565" s="170"/>
      <c r="G565" s="170"/>
      <c r="H565" s="48"/>
    </row>
    <row r="566" s="2" customFormat="1">
      <c r="A566" s="42"/>
      <c r="B566" s="42"/>
      <c r="C566" s="42"/>
      <c r="D566" s="42"/>
      <c r="E566" s="42"/>
      <c r="F566" s="42"/>
      <c r="G566" s="42"/>
      <c r="H566" s="42"/>
    </row>
  </sheetData>
  <sheetProtection sheet="1" formatColumns="0" formatRows="0" objects="1" scenarios="1" spinCount="100000" saltValue="E3/H6DpX5CSG7HEiqvigy60wuXDPrraKHOMm5pPwUaelmymcd8I1A5TKtph8YYWbTkU9cWX4GAS/2DZUt9lSFw==" hashValue="cncIOjR6HPnen404FPk/H24lwty8aG1zzMml/Btca+lzTyYlVwsBA14O4YkK/1IMwgoQAzl9BlWcFM29Q/M2Gw==" algorithmName="SHA-512" password="88F3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13" customWidth="1"/>
    <col min="2" max="2" width="1.667969" style="313" customWidth="1"/>
    <col min="3" max="4" width="5" style="313" customWidth="1"/>
    <col min="5" max="5" width="11.66016" style="313" customWidth="1"/>
    <col min="6" max="6" width="9.160156" style="313" customWidth="1"/>
    <col min="7" max="7" width="5" style="313" customWidth="1"/>
    <col min="8" max="8" width="77.83203" style="313" customWidth="1"/>
    <col min="9" max="10" width="20" style="313" customWidth="1"/>
    <col min="11" max="11" width="1.667969" style="313" customWidth="1"/>
  </cols>
  <sheetData>
    <row r="1" s="1" customFormat="1" ht="37.5" customHeight="1"/>
    <row r="2" s="1" customFormat="1" ht="7.5" customHeight="1">
      <c r="B2" s="314"/>
      <c r="C2" s="315"/>
      <c r="D2" s="315"/>
      <c r="E2" s="315"/>
      <c r="F2" s="315"/>
      <c r="G2" s="315"/>
      <c r="H2" s="315"/>
      <c r="I2" s="315"/>
      <c r="J2" s="315"/>
      <c r="K2" s="316"/>
    </row>
    <row r="3" s="17" customFormat="1" ht="45" customHeight="1">
      <c r="B3" s="317"/>
      <c r="C3" s="318" t="s">
        <v>2855</v>
      </c>
      <c r="D3" s="318"/>
      <c r="E3" s="318"/>
      <c r="F3" s="318"/>
      <c r="G3" s="318"/>
      <c r="H3" s="318"/>
      <c r="I3" s="318"/>
      <c r="J3" s="318"/>
      <c r="K3" s="319"/>
    </row>
    <row r="4" s="1" customFormat="1" ht="25.5" customHeight="1">
      <c r="B4" s="320"/>
      <c r="C4" s="321" t="s">
        <v>2856</v>
      </c>
      <c r="D4" s="321"/>
      <c r="E4" s="321"/>
      <c r="F4" s="321"/>
      <c r="G4" s="321"/>
      <c r="H4" s="321"/>
      <c r="I4" s="321"/>
      <c r="J4" s="321"/>
      <c r="K4" s="322"/>
    </row>
    <row r="5" s="1" customFormat="1" ht="5.25" customHeight="1">
      <c r="B5" s="320"/>
      <c r="C5" s="323"/>
      <c r="D5" s="323"/>
      <c r="E5" s="323"/>
      <c r="F5" s="323"/>
      <c r="G5" s="323"/>
      <c r="H5" s="323"/>
      <c r="I5" s="323"/>
      <c r="J5" s="323"/>
      <c r="K5" s="322"/>
    </row>
    <row r="6" s="1" customFormat="1" ht="15" customHeight="1">
      <c r="B6" s="320"/>
      <c r="C6" s="324" t="s">
        <v>2857</v>
      </c>
      <c r="D6" s="324"/>
      <c r="E6" s="324"/>
      <c r="F6" s="324"/>
      <c r="G6" s="324"/>
      <c r="H6" s="324"/>
      <c r="I6" s="324"/>
      <c r="J6" s="324"/>
      <c r="K6" s="322"/>
    </row>
    <row r="7" s="1" customFormat="1" ht="15" customHeight="1">
      <c r="B7" s="325"/>
      <c r="C7" s="324" t="s">
        <v>2858</v>
      </c>
      <c r="D7" s="324"/>
      <c r="E7" s="324"/>
      <c r="F7" s="324"/>
      <c r="G7" s="324"/>
      <c r="H7" s="324"/>
      <c r="I7" s="324"/>
      <c r="J7" s="324"/>
      <c r="K7" s="322"/>
    </row>
    <row r="8" s="1" customFormat="1" ht="12.75" customHeight="1">
      <c r="B8" s="325"/>
      <c r="C8" s="324"/>
      <c r="D8" s="324"/>
      <c r="E8" s="324"/>
      <c r="F8" s="324"/>
      <c r="G8" s="324"/>
      <c r="H8" s="324"/>
      <c r="I8" s="324"/>
      <c r="J8" s="324"/>
      <c r="K8" s="322"/>
    </row>
    <row r="9" s="1" customFormat="1" ht="15" customHeight="1">
      <c r="B9" s="325"/>
      <c r="C9" s="324" t="s">
        <v>2859</v>
      </c>
      <c r="D9" s="324"/>
      <c r="E9" s="324"/>
      <c r="F9" s="324"/>
      <c r="G9" s="324"/>
      <c r="H9" s="324"/>
      <c r="I9" s="324"/>
      <c r="J9" s="324"/>
      <c r="K9" s="322"/>
    </row>
    <row r="10" s="1" customFormat="1" ht="15" customHeight="1">
      <c r="B10" s="325"/>
      <c r="C10" s="324"/>
      <c r="D10" s="324" t="s">
        <v>2860</v>
      </c>
      <c r="E10" s="324"/>
      <c r="F10" s="324"/>
      <c r="G10" s="324"/>
      <c r="H10" s="324"/>
      <c r="I10" s="324"/>
      <c r="J10" s="324"/>
      <c r="K10" s="322"/>
    </row>
    <row r="11" s="1" customFormat="1" ht="15" customHeight="1">
      <c r="B11" s="325"/>
      <c r="C11" s="326"/>
      <c r="D11" s="324" t="s">
        <v>2861</v>
      </c>
      <c r="E11" s="324"/>
      <c r="F11" s="324"/>
      <c r="G11" s="324"/>
      <c r="H11" s="324"/>
      <c r="I11" s="324"/>
      <c r="J11" s="324"/>
      <c r="K11" s="322"/>
    </row>
    <row r="12" s="1" customFormat="1" ht="15" customHeight="1">
      <c r="B12" s="325"/>
      <c r="C12" s="326"/>
      <c r="D12" s="324"/>
      <c r="E12" s="324"/>
      <c r="F12" s="324"/>
      <c r="G12" s="324"/>
      <c r="H12" s="324"/>
      <c r="I12" s="324"/>
      <c r="J12" s="324"/>
      <c r="K12" s="322"/>
    </row>
    <row r="13" s="1" customFormat="1" ht="15" customHeight="1">
      <c r="B13" s="325"/>
      <c r="C13" s="326"/>
      <c r="D13" s="327" t="s">
        <v>2862</v>
      </c>
      <c r="E13" s="324"/>
      <c r="F13" s="324"/>
      <c r="G13" s="324"/>
      <c r="H13" s="324"/>
      <c r="I13" s="324"/>
      <c r="J13" s="324"/>
      <c r="K13" s="322"/>
    </row>
    <row r="14" s="1" customFormat="1" ht="12.75" customHeight="1">
      <c r="B14" s="325"/>
      <c r="C14" s="326"/>
      <c r="D14" s="326"/>
      <c r="E14" s="326"/>
      <c r="F14" s="326"/>
      <c r="G14" s="326"/>
      <c r="H14" s="326"/>
      <c r="I14" s="326"/>
      <c r="J14" s="326"/>
      <c r="K14" s="322"/>
    </row>
    <row r="15" s="1" customFormat="1" ht="15" customHeight="1">
      <c r="B15" s="325"/>
      <c r="C15" s="326"/>
      <c r="D15" s="324" t="s">
        <v>2863</v>
      </c>
      <c r="E15" s="324"/>
      <c r="F15" s="324"/>
      <c r="G15" s="324"/>
      <c r="H15" s="324"/>
      <c r="I15" s="324"/>
      <c r="J15" s="324"/>
      <c r="K15" s="322"/>
    </row>
    <row r="16" s="1" customFormat="1" ht="15" customHeight="1">
      <c r="B16" s="325"/>
      <c r="C16" s="326"/>
      <c r="D16" s="324" t="s">
        <v>2864</v>
      </c>
      <c r="E16" s="324"/>
      <c r="F16" s="324"/>
      <c r="G16" s="324"/>
      <c r="H16" s="324"/>
      <c r="I16" s="324"/>
      <c r="J16" s="324"/>
      <c r="K16" s="322"/>
    </row>
    <row r="17" s="1" customFormat="1" ht="15" customHeight="1">
      <c r="B17" s="325"/>
      <c r="C17" s="326"/>
      <c r="D17" s="324" t="s">
        <v>2865</v>
      </c>
      <c r="E17" s="324"/>
      <c r="F17" s="324"/>
      <c r="G17" s="324"/>
      <c r="H17" s="324"/>
      <c r="I17" s="324"/>
      <c r="J17" s="324"/>
      <c r="K17" s="322"/>
    </row>
    <row r="18" s="1" customFormat="1" ht="15" customHeight="1">
      <c r="B18" s="325"/>
      <c r="C18" s="326"/>
      <c r="D18" s="326"/>
      <c r="E18" s="328" t="s">
        <v>95</v>
      </c>
      <c r="F18" s="324" t="s">
        <v>2866</v>
      </c>
      <c r="G18" s="324"/>
      <c r="H18" s="324"/>
      <c r="I18" s="324"/>
      <c r="J18" s="324"/>
      <c r="K18" s="322"/>
    </row>
    <row r="19" s="1" customFormat="1" ht="15" customHeight="1">
      <c r="B19" s="325"/>
      <c r="C19" s="326"/>
      <c r="D19" s="326"/>
      <c r="E19" s="328" t="s">
        <v>2867</v>
      </c>
      <c r="F19" s="324" t="s">
        <v>2868</v>
      </c>
      <c r="G19" s="324"/>
      <c r="H19" s="324"/>
      <c r="I19" s="324"/>
      <c r="J19" s="324"/>
      <c r="K19" s="322"/>
    </row>
    <row r="20" s="1" customFormat="1" ht="15" customHeight="1">
      <c r="B20" s="325"/>
      <c r="C20" s="326"/>
      <c r="D20" s="326"/>
      <c r="E20" s="328" t="s">
        <v>2869</v>
      </c>
      <c r="F20" s="324" t="s">
        <v>2870</v>
      </c>
      <c r="G20" s="324"/>
      <c r="H20" s="324"/>
      <c r="I20" s="324"/>
      <c r="J20" s="324"/>
      <c r="K20" s="322"/>
    </row>
    <row r="21" s="1" customFormat="1" ht="15" customHeight="1">
      <c r="B21" s="325"/>
      <c r="C21" s="326"/>
      <c r="D21" s="326"/>
      <c r="E21" s="328" t="s">
        <v>89</v>
      </c>
      <c r="F21" s="324" t="s">
        <v>2871</v>
      </c>
      <c r="G21" s="324"/>
      <c r="H21" s="324"/>
      <c r="I21" s="324"/>
      <c r="J21" s="324"/>
      <c r="K21" s="322"/>
    </row>
    <row r="22" s="1" customFormat="1" ht="15" customHeight="1">
      <c r="B22" s="325"/>
      <c r="C22" s="326"/>
      <c r="D22" s="326"/>
      <c r="E22" s="328" t="s">
        <v>2872</v>
      </c>
      <c r="F22" s="324" t="s">
        <v>2873</v>
      </c>
      <c r="G22" s="324"/>
      <c r="H22" s="324"/>
      <c r="I22" s="324"/>
      <c r="J22" s="324"/>
      <c r="K22" s="322"/>
    </row>
    <row r="23" s="1" customFormat="1" ht="15" customHeight="1">
      <c r="B23" s="325"/>
      <c r="C23" s="326"/>
      <c r="D23" s="326"/>
      <c r="E23" s="328" t="s">
        <v>99</v>
      </c>
      <c r="F23" s="324" t="s">
        <v>2874</v>
      </c>
      <c r="G23" s="324"/>
      <c r="H23" s="324"/>
      <c r="I23" s="324"/>
      <c r="J23" s="324"/>
      <c r="K23" s="322"/>
    </row>
    <row r="24" s="1" customFormat="1" ht="12.75" customHeight="1">
      <c r="B24" s="325"/>
      <c r="C24" s="326"/>
      <c r="D24" s="326"/>
      <c r="E24" s="326"/>
      <c r="F24" s="326"/>
      <c r="G24" s="326"/>
      <c r="H24" s="326"/>
      <c r="I24" s="326"/>
      <c r="J24" s="326"/>
      <c r="K24" s="322"/>
    </row>
    <row r="25" s="1" customFormat="1" ht="15" customHeight="1">
      <c r="B25" s="325"/>
      <c r="C25" s="324" t="s">
        <v>2875</v>
      </c>
      <c r="D25" s="324"/>
      <c r="E25" s="324"/>
      <c r="F25" s="324"/>
      <c r="G25" s="324"/>
      <c r="H25" s="324"/>
      <c r="I25" s="324"/>
      <c r="J25" s="324"/>
      <c r="K25" s="322"/>
    </row>
    <row r="26" s="1" customFormat="1" ht="15" customHeight="1">
      <c r="B26" s="325"/>
      <c r="C26" s="324" t="s">
        <v>2876</v>
      </c>
      <c r="D26" s="324"/>
      <c r="E26" s="324"/>
      <c r="F26" s="324"/>
      <c r="G26" s="324"/>
      <c r="H26" s="324"/>
      <c r="I26" s="324"/>
      <c r="J26" s="324"/>
      <c r="K26" s="322"/>
    </row>
    <row r="27" s="1" customFormat="1" ht="15" customHeight="1">
      <c r="B27" s="325"/>
      <c r="C27" s="324"/>
      <c r="D27" s="324" t="s">
        <v>2877</v>
      </c>
      <c r="E27" s="324"/>
      <c r="F27" s="324"/>
      <c r="G27" s="324"/>
      <c r="H27" s="324"/>
      <c r="I27" s="324"/>
      <c r="J27" s="324"/>
      <c r="K27" s="322"/>
    </row>
    <row r="28" s="1" customFormat="1" ht="15" customHeight="1">
      <c r="B28" s="325"/>
      <c r="C28" s="326"/>
      <c r="D28" s="324" t="s">
        <v>2878</v>
      </c>
      <c r="E28" s="324"/>
      <c r="F28" s="324"/>
      <c r="G28" s="324"/>
      <c r="H28" s="324"/>
      <c r="I28" s="324"/>
      <c r="J28" s="324"/>
      <c r="K28" s="322"/>
    </row>
    <row r="29" s="1" customFormat="1" ht="12.75" customHeight="1">
      <c r="B29" s="325"/>
      <c r="C29" s="326"/>
      <c r="D29" s="326"/>
      <c r="E29" s="326"/>
      <c r="F29" s="326"/>
      <c r="G29" s="326"/>
      <c r="H29" s="326"/>
      <c r="I29" s="326"/>
      <c r="J29" s="326"/>
      <c r="K29" s="322"/>
    </row>
    <row r="30" s="1" customFormat="1" ht="15" customHeight="1">
      <c r="B30" s="325"/>
      <c r="C30" s="326"/>
      <c r="D30" s="324" t="s">
        <v>2879</v>
      </c>
      <c r="E30" s="324"/>
      <c r="F30" s="324"/>
      <c r="G30" s="324"/>
      <c r="H30" s="324"/>
      <c r="I30" s="324"/>
      <c r="J30" s="324"/>
      <c r="K30" s="322"/>
    </row>
    <row r="31" s="1" customFormat="1" ht="15" customHeight="1">
      <c r="B31" s="325"/>
      <c r="C31" s="326"/>
      <c r="D31" s="324" t="s">
        <v>2880</v>
      </c>
      <c r="E31" s="324"/>
      <c r="F31" s="324"/>
      <c r="G31" s="324"/>
      <c r="H31" s="324"/>
      <c r="I31" s="324"/>
      <c r="J31" s="324"/>
      <c r="K31" s="322"/>
    </row>
    <row r="32" s="1" customFormat="1" ht="12.75" customHeight="1">
      <c r="B32" s="325"/>
      <c r="C32" s="326"/>
      <c r="D32" s="326"/>
      <c r="E32" s="326"/>
      <c r="F32" s="326"/>
      <c r="G32" s="326"/>
      <c r="H32" s="326"/>
      <c r="I32" s="326"/>
      <c r="J32" s="326"/>
      <c r="K32" s="322"/>
    </row>
    <row r="33" s="1" customFormat="1" ht="15" customHeight="1">
      <c r="B33" s="325"/>
      <c r="C33" s="326"/>
      <c r="D33" s="324" t="s">
        <v>2881</v>
      </c>
      <c r="E33" s="324"/>
      <c r="F33" s="324"/>
      <c r="G33" s="324"/>
      <c r="H33" s="324"/>
      <c r="I33" s="324"/>
      <c r="J33" s="324"/>
      <c r="K33" s="322"/>
    </row>
    <row r="34" s="1" customFormat="1" ht="15" customHeight="1">
      <c r="B34" s="325"/>
      <c r="C34" s="326"/>
      <c r="D34" s="324" t="s">
        <v>2882</v>
      </c>
      <c r="E34" s="324"/>
      <c r="F34" s="324"/>
      <c r="G34" s="324"/>
      <c r="H34" s="324"/>
      <c r="I34" s="324"/>
      <c r="J34" s="324"/>
      <c r="K34" s="322"/>
    </row>
    <row r="35" s="1" customFormat="1" ht="15" customHeight="1">
      <c r="B35" s="325"/>
      <c r="C35" s="326"/>
      <c r="D35" s="324" t="s">
        <v>2883</v>
      </c>
      <c r="E35" s="324"/>
      <c r="F35" s="324"/>
      <c r="G35" s="324"/>
      <c r="H35" s="324"/>
      <c r="I35" s="324"/>
      <c r="J35" s="324"/>
      <c r="K35" s="322"/>
    </row>
    <row r="36" s="1" customFormat="1" ht="15" customHeight="1">
      <c r="B36" s="325"/>
      <c r="C36" s="326"/>
      <c r="D36" s="324"/>
      <c r="E36" s="327" t="s">
        <v>138</v>
      </c>
      <c r="F36" s="324"/>
      <c r="G36" s="324" t="s">
        <v>2884</v>
      </c>
      <c r="H36" s="324"/>
      <c r="I36" s="324"/>
      <c r="J36" s="324"/>
      <c r="K36" s="322"/>
    </row>
    <row r="37" s="1" customFormat="1" ht="30.75" customHeight="1">
      <c r="B37" s="325"/>
      <c r="C37" s="326"/>
      <c r="D37" s="324"/>
      <c r="E37" s="327" t="s">
        <v>2885</v>
      </c>
      <c r="F37" s="324"/>
      <c r="G37" s="324" t="s">
        <v>2886</v>
      </c>
      <c r="H37" s="324"/>
      <c r="I37" s="324"/>
      <c r="J37" s="324"/>
      <c r="K37" s="322"/>
    </row>
    <row r="38" s="1" customFormat="1" ht="15" customHeight="1">
      <c r="B38" s="325"/>
      <c r="C38" s="326"/>
      <c r="D38" s="324"/>
      <c r="E38" s="327" t="s">
        <v>63</v>
      </c>
      <c r="F38" s="324"/>
      <c r="G38" s="324" t="s">
        <v>2887</v>
      </c>
      <c r="H38" s="324"/>
      <c r="I38" s="324"/>
      <c r="J38" s="324"/>
      <c r="K38" s="322"/>
    </row>
    <row r="39" s="1" customFormat="1" ht="15" customHeight="1">
      <c r="B39" s="325"/>
      <c r="C39" s="326"/>
      <c r="D39" s="324"/>
      <c r="E39" s="327" t="s">
        <v>64</v>
      </c>
      <c r="F39" s="324"/>
      <c r="G39" s="324" t="s">
        <v>2888</v>
      </c>
      <c r="H39" s="324"/>
      <c r="I39" s="324"/>
      <c r="J39" s="324"/>
      <c r="K39" s="322"/>
    </row>
    <row r="40" s="1" customFormat="1" ht="15" customHeight="1">
      <c r="B40" s="325"/>
      <c r="C40" s="326"/>
      <c r="D40" s="324"/>
      <c r="E40" s="327" t="s">
        <v>139</v>
      </c>
      <c r="F40" s="324"/>
      <c r="G40" s="324" t="s">
        <v>2889</v>
      </c>
      <c r="H40" s="324"/>
      <c r="I40" s="324"/>
      <c r="J40" s="324"/>
      <c r="K40" s="322"/>
    </row>
    <row r="41" s="1" customFormat="1" ht="15" customHeight="1">
      <c r="B41" s="325"/>
      <c r="C41" s="326"/>
      <c r="D41" s="324"/>
      <c r="E41" s="327" t="s">
        <v>140</v>
      </c>
      <c r="F41" s="324"/>
      <c r="G41" s="324" t="s">
        <v>2890</v>
      </c>
      <c r="H41" s="324"/>
      <c r="I41" s="324"/>
      <c r="J41" s="324"/>
      <c r="K41" s="322"/>
    </row>
    <row r="42" s="1" customFormat="1" ht="15" customHeight="1">
      <c r="B42" s="325"/>
      <c r="C42" s="326"/>
      <c r="D42" s="324"/>
      <c r="E42" s="327" t="s">
        <v>2891</v>
      </c>
      <c r="F42" s="324"/>
      <c r="G42" s="324" t="s">
        <v>2892</v>
      </c>
      <c r="H42" s="324"/>
      <c r="I42" s="324"/>
      <c r="J42" s="324"/>
      <c r="K42" s="322"/>
    </row>
    <row r="43" s="1" customFormat="1" ht="15" customHeight="1">
      <c r="B43" s="325"/>
      <c r="C43" s="326"/>
      <c r="D43" s="324"/>
      <c r="E43" s="327"/>
      <c r="F43" s="324"/>
      <c r="G43" s="324" t="s">
        <v>2893</v>
      </c>
      <c r="H43" s="324"/>
      <c r="I43" s="324"/>
      <c r="J43" s="324"/>
      <c r="K43" s="322"/>
    </row>
    <row r="44" s="1" customFormat="1" ht="15" customHeight="1">
      <c r="B44" s="325"/>
      <c r="C44" s="326"/>
      <c r="D44" s="324"/>
      <c r="E44" s="327" t="s">
        <v>2894</v>
      </c>
      <c r="F44" s="324"/>
      <c r="G44" s="324" t="s">
        <v>2895</v>
      </c>
      <c r="H44" s="324"/>
      <c r="I44" s="324"/>
      <c r="J44" s="324"/>
      <c r="K44" s="322"/>
    </row>
    <row r="45" s="1" customFormat="1" ht="15" customHeight="1">
      <c r="B45" s="325"/>
      <c r="C45" s="326"/>
      <c r="D45" s="324"/>
      <c r="E45" s="327" t="s">
        <v>142</v>
      </c>
      <c r="F45" s="324"/>
      <c r="G45" s="324" t="s">
        <v>2896</v>
      </c>
      <c r="H45" s="324"/>
      <c r="I45" s="324"/>
      <c r="J45" s="324"/>
      <c r="K45" s="322"/>
    </row>
    <row r="46" s="1" customFormat="1" ht="12.75" customHeight="1">
      <c r="B46" s="325"/>
      <c r="C46" s="326"/>
      <c r="D46" s="324"/>
      <c r="E46" s="324"/>
      <c r="F46" s="324"/>
      <c r="G46" s="324"/>
      <c r="H46" s="324"/>
      <c r="I46" s="324"/>
      <c r="J46" s="324"/>
      <c r="K46" s="322"/>
    </row>
    <row r="47" s="1" customFormat="1" ht="15" customHeight="1">
      <c r="B47" s="325"/>
      <c r="C47" s="326"/>
      <c r="D47" s="324" t="s">
        <v>2897</v>
      </c>
      <c r="E47" s="324"/>
      <c r="F47" s="324"/>
      <c r="G47" s="324"/>
      <c r="H47" s="324"/>
      <c r="I47" s="324"/>
      <c r="J47" s="324"/>
      <c r="K47" s="322"/>
    </row>
    <row r="48" s="1" customFormat="1" ht="15" customHeight="1">
      <c r="B48" s="325"/>
      <c r="C48" s="326"/>
      <c r="D48" s="326"/>
      <c r="E48" s="324" t="s">
        <v>2898</v>
      </c>
      <c r="F48" s="324"/>
      <c r="G48" s="324"/>
      <c r="H48" s="324"/>
      <c r="I48" s="324"/>
      <c r="J48" s="324"/>
      <c r="K48" s="322"/>
    </row>
    <row r="49" s="1" customFormat="1" ht="15" customHeight="1">
      <c r="B49" s="325"/>
      <c r="C49" s="326"/>
      <c r="D49" s="326"/>
      <c r="E49" s="324" t="s">
        <v>2899</v>
      </c>
      <c r="F49" s="324"/>
      <c r="G49" s="324"/>
      <c r="H49" s="324"/>
      <c r="I49" s="324"/>
      <c r="J49" s="324"/>
      <c r="K49" s="322"/>
    </row>
    <row r="50" s="1" customFormat="1" ht="15" customHeight="1">
      <c r="B50" s="325"/>
      <c r="C50" s="326"/>
      <c r="D50" s="326"/>
      <c r="E50" s="324" t="s">
        <v>2900</v>
      </c>
      <c r="F50" s="324"/>
      <c r="G50" s="324"/>
      <c r="H50" s="324"/>
      <c r="I50" s="324"/>
      <c r="J50" s="324"/>
      <c r="K50" s="322"/>
    </row>
    <row r="51" s="1" customFormat="1" ht="15" customHeight="1">
      <c r="B51" s="325"/>
      <c r="C51" s="326"/>
      <c r="D51" s="324" t="s">
        <v>2901</v>
      </c>
      <c r="E51" s="324"/>
      <c r="F51" s="324"/>
      <c r="G51" s="324"/>
      <c r="H51" s="324"/>
      <c r="I51" s="324"/>
      <c r="J51" s="324"/>
      <c r="K51" s="322"/>
    </row>
    <row r="52" s="1" customFormat="1" ht="25.5" customHeight="1">
      <c r="B52" s="320"/>
      <c r="C52" s="321" t="s">
        <v>2902</v>
      </c>
      <c r="D52" s="321"/>
      <c r="E52" s="321"/>
      <c r="F52" s="321"/>
      <c r="G52" s="321"/>
      <c r="H52" s="321"/>
      <c r="I52" s="321"/>
      <c r="J52" s="321"/>
      <c r="K52" s="322"/>
    </row>
    <row r="53" s="1" customFormat="1" ht="5.25" customHeight="1">
      <c r="B53" s="320"/>
      <c r="C53" s="323"/>
      <c r="D53" s="323"/>
      <c r="E53" s="323"/>
      <c r="F53" s="323"/>
      <c r="G53" s="323"/>
      <c r="H53" s="323"/>
      <c r="I53" s="323"/>
      <c r="J53" s="323"/>
      <c r="K53" s="322"/>
    </row>
    <row r="54" s="1" customFormat="1" ht="15" customHeight="1">
      <c r="B54" s="320"/>
      <c r="C54" s="324" t="s">
        <v>2903</v>
      </c>
      <c r="D54" s="324"/>
      <c r="E54" s="324"/>
      <c r="F54" s="324"/>
      <c r="G54" s="324"/>
      <c r="H54" s="324"/>
      <c r="I54" s="324"/>
      <c r="J54" s="324"/>
      <c r="K54" s="322"/>
    </row>
    <row r="55" s="1" customFormat="1" ht="15" customHeight="1">
      <c r="B55" s="320"/>
      <c r="C55" s="324" t="s">
        <v>2904</v>
      </c>
      <c r="D55" s="324"/>
      <c r="E55" s="324"/>
      <c r="F55" s="324"/>
      <c r="G55" s="324"/>
      <c r="H55" s="324"/>
      <c r="I55" s="324"/>
      <c r="J55" s="324"/>
      <c r="K55" s="322"/>
    </row>
    <row r="56" s="1" customFormat="1" ht="12.75" customHeight="1">
      <c r="B56" s="320"/>
      <c r="C56" s="324"/>
      <c r="D56" s="324"/>
      <c r="E56" s="324"/>
      <c r="F56" s="324"/>
      <c r="G56" s="324"/>
      <c r="H56" s="324"/>
      <c r="I56" s="324"/>
      <c r="J56" s="324"/>
      <c r="K56" s="322"/>
    </row>
    <row r="57" s="1" customFormat="1" ht="15" customHeight="1">
      <c r="B57" s="320"/>
      <c r="C57" s="324" t="s">
        <v>2905</v>
      </c>
      <c r="D57" s="324"/>
      <c r="E57" s="324"/>
      <c r="F57" s="324"/>
      <c r="G57" s="324"/>
      <c r="H57" s="324"/>
      <c r="I57" s="324"/>
      <c r="J57" s="324"/>
      <c r="K57" s="322"/>
    </row>
    <row r="58" s="1" customFormat="1" ht="15" customHeight="1">
      <c r="B58" s="320"/>
      <c r="C58" s="326"/>
      <c r="D58" s="324" t="s">
        <v>2906</v>
      </c>
      <c r="E58" s="324"/>
      <c r="F58" s="324"/>
      <c r="G58" s="324"/>
      <c r="H58" s="324"/>
      <c r="I58" s="324"/>
      <c r="J58" s="324"/>
      <c r="K58" s="322"/>
    </row>
    <row r="59" s="1" customFormat="1" ht="15" customHeight="1">
      <c r="B59" s="320"/>
      <c r="C59" s="326"/>
      <c r="D59" s="324" t="s">
        <v>2907</v>
      </c>
      <c r="E59" s="324"/>
      <c r="F59" s="324"/>
      <c r="G59" s="324"/>
      <c r="H59" s="324"/>
      <c r="I59" s="324"/>
      <c r="J59" s="324"/>
      <c r="K59" s="322"/>
    </row>
    <row r="60" s="1" customFormat="1" ht="15" customHeight="1">
      <c r="B60" s="320"/>
      <c r="C60" s="326"/>
      <c r="D60" s="324" t="s">
        <v>2908</v>
      </c>
      <c r="E60" s="324"/>
      <c r="F60" s="324"/>
      <c r="G60" s="324"/>
      <c r="H60" s="324"/>
      <c r="I60" s="324"/>
      <c r="J60" s="324"/>
      <c r="K60" s="322"/>
    </row>
    <row r="61" s="1" customFormat="1" ht="15" customHeight="1">
      <c r="B61" s="320"/>
      <c r="C61" s="326"/>
      <c r="D61" s="324" t="s">
        <v>2909</v>
      </c>
      <c r="E61" s="324"/>
      <c r="F61" s="324"/>
      <c r="G61" s="324"/>
      <c r="H61" s="324"/>
      <c r="I61" s="324"/>
      <c r="J61" s="324"/>
      <c r="K61" s="322"/>
    </row>
    <row r="62" s="1" customFormat="1" ht="15" customHeight="1">
      <c r="B62" s="320"/>
      <c r="C62" s="326"/>
      <c r="D62" s="329" t="s">
        <v>2910</v>
      </c>
      <c r="E62" s="329"/>
      <c r="F62" s="329"/>
      <c r="G62" s="329"/>
      <c r="H62" s="329"/>
      <c r="I62" s="329"/>
      <c r="J62" s="329"/>
      <c r="K62" s="322"/>
    </row>
    <row r="63" s="1" customFormat="1" ht="15" customHeight="1">
      <c r="B63" s="320"/>
      <c r="C63" s="326"/>
      <c r="D63" s="324" t="s">
        <v>2911</v>
      </c>
      <c r="E63" s="324"/>
      <c r="F63" s="324"/>
      <c r="G63" s="324"/>
      <c r="H63" s="324"/>
      <c r="I63" s="324"/>
      <c r="J63" s="324"/>
      <c r="K63" s="322"/>
    </row>
    <row r="64" s="1" customFormat="1" ht="12.75" customHeight="1">
      <c r="B64" s="320"/>
      <c r="C64" s="326"/>
      <c r="D64" s="326"/>
      <c r="E64" s="330"/>
      <c r="F64" s="326"/>
      <c r="G64" s="326"/>
      <c r="H64" s="326"/>
      <c r="I64" s="326"/>
      <c r="J64" s="326"/>
      <c r="K64" s="322"/>
    </row>
    <row r="65" s="1" customFormat="1" ht="15" customHeight="1">
      <c r="B65" s="320"/>
      <c r="C65" s="326"/>
      <c r="D65" s="324" t="s">
        <v>2912</v>
      </c>
      <c r="E65" s="324"/>
      <c r="F65" s="324"/>
      <c r="G65" s="324"/>
      <c r="H65" s="324"/>
      <c r="I65" s="324"/>
      <c r="J65" s="324"/>
      <c r="K65" s="322"/>
    </row>
    <row r="66" s="1" customFormat="1" ht="15" customHeight="1">
      <c r="B66" s="320"/>
      <c r="C66" s="326"/>
      <c r="D66" s="329" t="s">
        <v>2913</v>
      </c>
      <c r="E66" s="329"/>
      <c r="F66" s="329"/>
      <c r="G66" s="329"/>
      <c r="H66" s="329"/>
      <c r="I66" s="329"/>
      <c r="J66" s="329"/>
      <c r="K66" s="322"/>
    </row>
    <row r="67" s="1" customFormat="1" ht="15" customHeight="1">
      <c r="B67" s="320"/>
      <c r="C67" s="326"/>
      <c r="D67" s="324" t="s">
        <v>2914</v>
      </c>
      <c r="E67" s="324"/>
      <c r="F67" s="324"/>
      <c r="G67" s="324"/>
      <c r="H67" s="324"/>
      <c r="I67" s="324"/>
      <c r="J67" s="324"/>
      <c r="K67" s="322"/>
    </row>
    <row r="68" s="1" customFormat="1" ht="15" customHeight="1">
      <c r="B68" s="320"/>
      <c r="C68" s="326"/>
      <c r="D68" s="324" t="s">
        <v>2915</v>
      </c>
      <c r="E68" s="324"/>
      <c r="F68" s="324"/>
      <c r="G68" s="324"/>
      <c r="H68" s="324"/>
      <c r="I68" s="324"/>
      <c r="J68" s="324"/>
      <c r="K68" s="322"/>
    </row>
    <row r="69" s="1" customFormat="1" ht="15" customHeight="1">
      <c r="B69" s="320"/>
      <c r="C69" s="326"/>
      <c r="D69" s="324" t="s">
        <v>2916</v>
      </c>
      <c r="E69" s="324"/>
      <c r="F69" s="324"/>
      <c r="G69" s="324"/>
      <c r="H69" s="324"/>
      <c r="I69" s="324"/>
      <c r="J69" s="324"/>
      <c r="K69" s="322"/>
    </row>
    <row r="70" s="1" customFormat="1" ht="15" customHeight="1">
      <c r="B70" s="320"/>
      <c r="C70" s="326"/>
      <c r="D70" s="324" t="s">
        <v>2917</v>
      </c>
      <c r="E70" s="324"/>
      <c r="F70" s="324"/>
      <c r="G70" s="324"/>
      <c r="H70" s="324"/>
      <c r="I70" s="324"/>
      <c r="J70" s="324"/>
      <c r="K70" s="322"/>
    </row>
    <row r="71" s="1" customFormat="1" ht="12.75" customHeight="1">
      <c r="B71" s="331"/>
      <c r="C71" s="332"/>
      <c r="D71" s="332"/>
      <c r="E71" s="332"/>
      <c r="F71" s="332"/>
      <c r="G71" s="332"/>
      <c r="H71" s="332"/>
      <c r="I71" s="332"/>
      <c r="J71" s="332"/>
      <c r="K71" s="333"/>
    </row>
    <row r="72" s="1" customFormat="1" ht="18.75" customHeight="1">
      <c r="B72" s="334"/>
      <c r="C72" s="334"/>
      <c r="D72" s="334"/>
      <c r="E72" s="334"/>
      <c r="F72" s="334"/>
      <c r="G72" s="334"/>
      <c r="H72" s="334"/>
      <c r="I72" s="334"/>
      <c r="J72" s="334"/>
      <c r="K72" s="335"/>
    </row>
    <row r="73" s="1" customFormat="1" ht="18.75" customHeight="1">
      <c r="B73" s="335"/>
      <c r="C73" s="335"/>
      <c r="D73" s="335"/>
      <c r="E73" s="335"/>
      <c r="F73" s="335"/>
      <c r="G73" s="335"/>
      <c r="H73" s="335"/>
      <c r="I73" s="335"/>
      <c r="J73" s="335"/>
      <c r="K73" s="335"/>
    </row>
    <row r="74" s="1" customFormat="1" ht="7.5" customHeight="1">
      <c r="B74" s="336"/>
      <c r="C74" s="337"/>
      <c r="D74" s="337"/>
      <c r="E74" s="337"/>
      <c r="F74" s="337"/>
      <c r="G74" s="337"/>
      <c r="H74" s="337"/>
      <c r="I74" s="337"/>
      <c r="J74" s="337"/>
      <c r="K74" s="338"/>
    </row>
    <row r="75" s="1" customFormat="1" ht="45" customHeight="1">
      <c r="B75" s="339"/>
      <c r="C75" s="340" t="s">
        <v>2918</v>
      </c>
      <c r="D75" s="340"/>
      <c r="E75" s="340"/>
      <c r="F75" s="340"/>
      <c r="G75" s="340"/>
      <c r="H75" s="340"/>
      <c r="I75" s="340"/>
      <c r="J75" s="340"/>
      <c r="K75" s="341"/>
    </row>
    <row r="76" s="1" customFormat="1" ht="17.25" customHeight="1">
      <c r="B76" s="339"/>
      <c r="C76" s="342" t="s">
        <v>2919</v>
      </c>
      <c r="D76" s="342"/>
      <c r="E76" s="342"/>
      <c r="F76" s="342" t="s">
        <v>2920</v>
      </c>
      <c r="G76" s="343"/>
      <c r="H76" s="342" t="s">
        <v>64</v>
      </c>
      <c r="I76" s="342" t="s">
        <v>67</v>
      </c>
      <c r="J76" s="342" t="s">
        <v>2921</v>
      </c>
      <c r="K76" s="341"/>
    </row>
    <row r="77" s="1" customFormat="1" ht="17.25" customHeight="1">
      <c r="B77" s="339"/>
      <c r="C77" s="344" t="s">
        <v>2922</v>
      </c>
      <c r="D77" s="344"/>
      <c r="E77" s="344"/>
      <c r="F77" s="345" t="s">
        <v>2923</v>
      </c>
      <c r="G77" s="346"/>
      <c r="H77" s="344"/>
      <c r="I77" s="344"/>
      <c r="J77" s="344" t="s">
        <v>2924</v>
      </c>
      <c r="K77" s="341"/>
    </row>
    <row r="78" s="1" customFormat="1" ht="5.25" customHeight="1">
      <c r="B78" s="339"/>
      <c r="C78" s="347"/>
      <c r="D78" s="347"/>
      <c r="E78" s="347"/>
      <c r="F78" s="347"/>
      <c r="G78" s="348"/>
      <c r="H78" s="347"/>
      <c r="I78" s="347"/>
      <c r="J78" s="347"/>
      <c r="K78" s="341"/>
    </row>
    <row r="79" s="1" customFormat="1" ht="15" customHeight="1">
      <c r="B79" s="339"/>
      <c r="C79" s="327" t="s">
        <v>63</v>
      </c>
      <c r="D79" s="349"/>
      <c r="E79" s="349"/>
      <c r="F79" s="350" t="s">
        <v>1375</v>
      </c>
      <c r="G79" s="351"/>
      <c r="H79" s="327" t="s">
        <v>2925</v>
      </c>
      <c r="I79" s="327" t="s">
        <v>2926</v>
      </c>
      <c r="J79" s="327">
        <v>20</v>
      </c>
      <c r="K79" s="341"/>
    </row>
    <row r="80" s="1" customFormat="1" ht="15" customHeight="1">
      <c r="B80" s="339"/>
      <c r="C80" s="327" t="s">
        <v>2927</v>
      </c>
      <c r="D80" s="327"/>
      <c r="E80" s="327"/>
      <c r="F80" s="350" t="s">
        <v>1375</v>
      </c>
      <c r="G80" s="351"/>
      <c r="H80" s="327" t="s">
        <v>2928</v>
      </c>
      <c r="I80" s="327" t="s">
        <v>2926</v>
      </c>
      <c r="J80" s="327">
        <v>120</v>
      </c>
      <c r="K80" s="341"/>
    </row>
    <row r="81" s="1" customFormat="1" ht="15" customHeight="1">
      <c r="B81" s="352"/>
      <c r="C81" s="327" t="s">
        <v>2929</v>
      </c>
      <c r="D81" s="327"/>
      <c r="E81" s="327"/>
      <c r="F81" s="350" t="s">
        <v>2930</v>
      </c>
      <c r="G81" s="351"/>
      <c r="H81" s="327" t="s">
        <v>2931</v>
      </c>
      <c r="I81" s="327" t="s">
        <v>2926</v>
      </c>
      <c r="J81" s="327">
        <v>50</v>
      </c>
      <c r="K81" s="341"/>
    </row>
    <row r="82" s="1" customFormat="1" ht="15" customHeight="1">
      <c r="B82" s="352"/>
      <c r="C82" s="327" t="s">
        <v>2932</v>
      </c>
      <c r="D82" s="327"/>
      <c r="E82" s="327"/>
      <c r="F82" s="350" t="s">
        <v>1375</v>
      </c>
      <c r="G82" s="351"/>
      <c r="H82" s="327" t="s">
        <v>2933</v>
      </c>
      <c r="I82" s="327" t="s">
        <v>2934</v>
      </c>
      <c r="J82" s="327"/>
      <c r="K82" s="341"/>
    </row>
    <row r="83" s="1" customFormat="1" ht="15" customHeight="1">
      <c r="B83" s="352"/>
      <c r="C83" s="353" t="s">
        <v>2935</v>
      </c>
      <c r="D83" s="353"/>
      <c r="E83" s="353"/>
      <c r="F83" s="354" t="s">
        <v>2930</v>
      </c>
      <c r="G83" s="353"/>
      <c r="H83" s="353" t="s">
        <v>2936</v>
      </c>
      <c r="I83" s="353" t="s">
        <v>2926</v>
      </c>
      <c r="J83" s="353">
        <v>15</v>
      </c>
      <c r="K83" s="341"/>
    </row>
    <row r="84" s="1" customFormat="1" ht="15" customHeight="1">
      <c r="B84" s="352"/>
      <c r="C84" s="353" t="s">
        <v>2937</v>
      </c>
      <c r="D84" s="353"/>
      <c r="E84" s="353"/>
      <c r="F84" s="354" t="s">
        <v>2930</v>
      </c>
      <c r="G84" s="353"/>
      <c r="H84" s="353" t="s">
        <v>2938</v>
      </c>
      <c r="I84" s="353" t="s">
        <v>2926</v>
      </c>
      <c r="J84" s="353">
        <v>15</v>
      </c>
      <c r="K84" s="341"/>
    </row>
    <row r="85" s="1" customFormat="1" ht="15" customHeight="1">
      <c r="B85" s="352"/>
      <c r="C85" s="353" t="s">
        <v>2939</v>
      </c>
      <c r="D85" s="353"/>
      <c r="E85" s="353"/>
      <c r="F85" s="354" t="s">
        <v>2930</v>
      </c>
      <c r="G85" s="353"/>
      <c r="H85" s="353" t="s">
        <v>2940</v>
      </c>
      <c r="I85" s="353" t="s">
        <v>2926</v>
      </c>
      <c r="J85" s="353">
        <v>20</v>
      </c>
      <c r="K85" s="341"/>
    </row>
    <row r="86" s="1" customFormat="1" ht="15" customHeight="1">
      <c r="B86" s="352"/>
      <c r="C86" s="353" t="s">
        <v>2941</v>
      </c>
      <c r="D86" s="353"/>
      <c r="E86" s="353"/>
      <c r="F86" s="354" t="s">
        <v>2930</v>
      </c>
      <c r="G86" s="353"/>
      <c r="H86" s="353" t="s">
        <v>2942</v>
      </c>
      <c r="I86" s="353" t="s">
        <v>2926</v>
      </c>
      <c r="J86" s="353">
        <v>20</v>
      </c>
      <c r="K86" s="341"/>
    </row>
    <row r="87" s="1" customFormat="1" ht="15" customHeight="1">
      <c r="B87" s="352"/>
      <c r="C87" s="327" t="s">
        <v>2943</v>
      </c>
      <c r="D87" s="327"/>
      <c r="E87" s="327"/>
      <c r="F87" s="350" t="s">
        <v>2930</v>
      </c>
      <c r="G87" s="351"/>
      <c r="H87" s="327" t="s">
        <v>2944</v>
      </c>
      <c r="I87" s="327" t="s">
        <v>2926</v>
      </c>
      <c r="J87" s="327">
        <v>50</v>
      </c>
      <c r="K87" s="341"/>
    </row>
    <row r="88" s="1" customFormat="1" ht="15" customHeight="1">
      <c r="B88" s="352"/>
      <c r="C88" s="327" t="s">
        <v>2945</v>
      </c>
      <c r="D88" s="327"/>
      <c r="E88" s="327"/>
      <c r="F88" s="350" t="s">
        <v>2930</v>
      </c>
      <c r="G88" s="351"/>
      <c r="H88" s="327" t="s">
        <v>2946</v>
      </c>
      <c r="I88" s="327" t="s">
        <v>2926</v>
      </c>
      <c r="J88" s="327">
        <v>20</v>
      </c>
      <c r="K88" s="341"/>
    </row>
    <row r="89" s="1" customFormat="1" ht="15" customHeight="1">
      <c r="B89" s="352"/>
      <c r="C89" s="327" t="s">
        <v>2947</v>
      </c>
      <c r="D89" s="327"/>
      <c r="E89" s="327"/>
      <c r="F89" s="350" t="s">
        <v>2930</v>
      </c>
      <c r="G89" s="351"/>
      <c r="H89" s="327" t="s">
        <v>2948</v>
      </c>
      <c r="I89" s="327" t="s">
        <v>2926</v>
      </c>
      <c r="J89" s="327">
        <v>20</v>
      </c>
      <c r="K89" s="341"/>
    </row>
    <row r="90" s="1" customFormat="1" ht="15" customHeight="1">
      <c r="B90" s="352"/>
      <c r="C90" s="327" t="s">
        <v>2949</v>
      </c>
      <c r="D90" s="327"/>
      <c r="E90" s="327"/>
      <c r="F90" s="350" t="s">
        <v>2930</v>
      </c>
      <c r="G90" s="351"/>
      <c r="H90" s="327" t="s">
        <v>2950</v>
      </c>
      <c r="I90" s="327" t="s">
        <v>2926</v>
      </c>
      <c r="J90" s="327">
        <v>50</v>
      </c>
      <c r="K90" s="341"/>
    </row>
    <row r="91" s="1" customFormat="1" ht="15" customHeight="1">
      <c r="B91" s="352"/>
      <c r="C91" s="327" t="s">
        <v>2951</v>
      </c>
      <c r="D91" s="327"/>
      <c r="E91" s="327"/>
      <c r="F91" s="350" t="s">
        <v>2930</v>
      </c>
      <c r="G91" s="351"/>
      <c r="H91" s="327" t="s">
        <v>2951</v>
      </c>
      <c r="I91" s="327" t="s">
        <v>2926</v>
      </c>
      <c r="J91" s="327">
        <v>50</v>
      </c>
      <c r="K91" s="341"/>
    </row>
    <row r="92" s="1" customFormat="1" ht="15" customHeight="1">
      <c r="B92" s="352"/>
      <c r="C92" s="327" t="s">
        <v>2952</v>
      </c>
      <c r="D92" s="327"/>
      <c r="E92" s="327"/>
      <c r="F92" s="350" t="s">
        <v>2930</v>
      </c>
      <c r="G92" s="351"/>
      <c r="H92" s="327" t="s">
        <v>2953</v>
      </c>
      <c r="I92" s="327" t="s">
        <v>2926</v>
      </c>
      <c r="J92" s="327">
        <v>255</v>
      </c>
      <c r="K92" s="341"/>
    </row>
    <row r="93" s="1" customFormat="1" ht="15" customHeight="1">
      <c r="B93" s="352"/>
      <c r="C93" s="327" t="s">
        <v>2954</v>
      </c>
      <c r="D93" s="327"/>
      <c r="E93" s="327"/>
      <c r="F93" s="350" t="s">
        <v>1375</v>
      </c>
      <c r="G93" s="351"/>
      <c r="H93" s="327" t="s">
        <v>2955</v>
      </c>
      <c r="I93" s="327" t="s">
        <v>2956</v>
      </c>
      <c r="J93" s="327"/>
      <c r="K93" s="341"/>
    </row>
    <row r="94" s="1" customFormat="1" ht="15" customHeight="1">
      <c r="B94" s="352"/>
      <c r="C94" s="327" t="s">
        <v>2957</v>
      </c>
      <c r="D94" s="327"/>
      <c r="E94" s="327"/>
      <c r="F94" s="350" t="s">
        <v>1375</v>
      </c>
      <c r="G94" s="351"/>
      <c r="H94" s="327" t="s">
        <v>2958</v>
      </c>
      <c r="I94" s="327" t="s">
        <v>2959</v>
      </c>
      <c r="J94" s="327"/>
      <c r="K94" s="341"/>
    </row>
    <row r="95" s="1" customFormat="1" ht="15" customHeight="1">
      <c r="B95" s="352"/>
      <c r="C95" s="327" t="s">
        <v>2960</v>
      </c>
      <c r="D95" s="327"/>
      <c r="E95" s="327"/>
      <c r="F95" s="350" t="s">
        <v>1375</v>
      </c>
      <c r="G95" s="351"/>
      <c r="H95" s="327" t="s">
        <v>2960</v>
      </c>
      <c r="I95" s="327" t="s">
        <v>2959</v>
      </c>
      <c r="J95" s="327"/>
      <c r="K95" s="341"/>
    </row>
    <row r="96" s="1" customFormat="1" ht="15" customHeight="1">
      <c r="B96" s="352"/>
      <c r="C96" s="327" t="s">
        <v>48</v>
      </c>
      <c r="D96" s="327"/>
      <c r="E96" s="327"/>
      <c r="F96" s="350" t="s">
        <v>1375</v>
      </c>
      <c r="G96" s="351"/>
      <c r="H96" s="327" t="s">
        <v>2961</v>
      </c>
      <c r="I96" s="327" t="s">
        <v>2959</v>
      </c>
      <c r="J96" s="327"/>
      <c r="K96" s="341"/>
    </row>
    <row r="97" s="1" customFormat="1" ht="15" customHeight="1">
      <c r="B97" s="352"/>
      <c r="C97" s="327" t="s">
        <v>58</v>
      </c>
      <c r="D97" s="327"/>
      <c r="E97" s="327"/>
      <c r="F97" s="350" t="s">
        <v>1375</v>
      </c>
      <c r="G97" s="351"/>
      <c r="H97" s="327" t="s">
        <v>2962</v>
      </c>
      <c r="I97" s="327" t="s">
        <v>2959</v>
      </c>
      <c r="J97" s="327"/>
      <c r="K97" s="341"/>
    </row>
    <row r="98" s="1" customFormat="1" ht="15" customHeight="1">
      <c r="B98" s="355"/>
      <c r="C98" s="356"/>
      <c r="D98" s="356"/>
      <c r="E98" s="356"/>
      <c r="F98" s="356"/>
      <c r="G98" s="356"/>
      <c r="H98" s="356"/>
      <c r="I98" s="356"/>
      <c r="J98" s="356"/>
      <c r="K98" s="357"/>
    </row>
    <row r="99" s="1" customFormat="1" ht="18.75" customHeight="1">
      <c r="B99" s="358"/>
      <c r="C99" s="359"/>
      <c r="D99" s="359"/>
      <c r="E99" s="359"/>
      <c r="F99" s="359"/>
      <c r="G99" s="359"/>
      <c r="H99" s="359"/>
      <c r="I99" s="359"/>
      <c r="J99" s="359"/>
      <c r="K99" s="358"/>
    </row>
    <row r="100" s="1" customFormat="1" ht="18.75" customHeight="1">
      <c r="B100" s="335"/>
      <c r="C100" s="335"/>
      <c r="D100" s="335"/>
      <c r="E100" s="335"/>
      <c r="F100" s="335"/>
      <c r="G100" s="335"/>
      <c r="H100" s="335"/>
      <c r="I100" s="335"/>
      <c r="J100" s="335"/>
      <c r="K100" s="335"/>
    </row>
    <row r="101" s="1" customFormat="1" ht="7.5" customHeight="1">
      <c r="B101" s="336"/>
      <c r="C101" s="337"/>
      <c r="D101" s="337"/>
      <c r="E101" s="337"/>
      <c r="F101" s="337"/>
      <c r="G101" s="337"/>
      <c r="H101" s="337"/>
      <c r="I101" s="337"/>
      <c r="J101" s="337"/>
      <c r="K101" s="338"/>
    </row>
    <row r="102" s="1" customFormat="1" ht="45" customHeight="1">
      <c r="B102" s="339"/>
      <c r="C102" s="340" t="s">
        <v>2963</v>
      </c>
      <c r="D102" s="340"/>
      <c r="E102" s="340"/>
      <c r="F102" s="340"/>
      <c r="G102" s="340"/>
      <c r="H102" s="340"/>
      <c r="I102" s="340"/>
      <c r="J102" s="340"/>
      <c r="K102" s="341"/>
    </row>
    <row r="103" s="1" customFormat="1" ht="17.25" customHeight="1">
      <c r="B103" s="339"/>
      <c r="C103" s="342" t="s">
        <v>2919</v>
      </c>
      <c r="D103" s="342"/>
      <c r="E103" s="342"/>
      <c r="F103" s="342" t="s">
        <v>2920</v>
      </c>
      <c r="G103" s="343"/>
      <c r="H103" s="342" t="s">
        <v>64</v>
      </c>
      <c r="I103" s="342" t="s">
        <v>67</v>
      </c>
      <c r="J103" s="342" t="s">
        <v>2921</v>
      </c>
      <c r="K103" s="341"/>
    </row>
    <row r="104" s="1" customFormat="1" ht="17.25" customHeight="1">
      <c r="B104" s="339"/>
      <c r="C104" s="344" t="s">
        <v>2922</v>
      </c>
      <c r="D104" s="344"/>
      <c r="E104" s="344"/>
      <c r="F104" s="345" t="s">
        <v>2923</v>
      </c>
      <c r="G104" s="346"/>
      <c r="H104" s="344"/>
      <c r="I104" s="344"/>
      <c r="J104" s="344" t="s">
        <v>2924</v>
      </c>
      <c r="K104" s="341"/>
    </row>
    <row r="105" s="1" customFormat="1" ht="5.25" customHeight="1">
      <c r="B105" s="339"/>
      <c r="C105" s="342"/>
      <c r="D105" s="342"/>
      <c r="E105" s="342"/>
      <c r="F105" s="342"/>
      <c r="G105" s="360"/>
      <c r="H105" s="342"/>
      <c r="I105" s="342"/>
      <c r="J105" s="342"/>
      <c r="K105" s="341"/>
    </row>
    <row r="106" s="1" customFormat="1" ht="15" customHeight="1">
      <c r="B106" s="339"/>
      <c r="C106" s="327" t="s">
        <v>63</v>
      </c>
      <c r="D106" s="349"/>
      <c r="E106" s="349"/>
      <c r="F106" s="350" t="s">
        <v>1375</v>
      </c>
      <c r="G106" s="327"/>
      <c r="H106" s="327" t="s">
        <v>2964</v>
      </c>
      <c r="I106" s="327" t="s">
        <v>2926</v>
      </c>
      <c r="J106" s="327">
        <v>20</v>
      </c>
      <c r="K106" s="341"/>
    </row>
    <row r="107" s="1" customFormat="1" ht="15" customHeight="1">
      <c r="B107" s="339"/>
      <c r="C107" s="327" t="s">
        <v>2927</v>
      </c>
      <c r="D107" s="327"/>
      <c r="E107" s="327"/>
      <c r="F107" s="350" t="s">
        <v>1375</v>
      </c>
      <c r="G107" s="327"/>
      <c r="H107" s="327" t="s">
        <v>2964</v>
      </c>
      <c r="I107" s="327" t="s">
        <v>2926</v>
      </c>
      <c r="J107" s="327">
        <v>120</v>
      </c>
      <c r="K107" s="341"/>
    </row>
    <row r="108" s="1" customFormat="1" ht="15" customHeight="1">
      <c r="B108" s="352"/>
      <c r="C108" s="327" t="s">
        <v>2929</v>
      </c>
      <c r="D108" s="327"/>
      <c r="E108" s="327"/>
      <c r="F108" s="350" t="s">
        <v>2930</v>
      </c>
      <c r="G108" s="327"/>
      <c r="H108" s="327" t="s">
        <v>2964</v>
      </c>
      <c r="I108" s="327" t="s">
        <v>2926</v>
      </c>
      <c r="J108" s="327">
        <v>50</v>
      </c>
      <c r="K108" s="341"/>
    </row>
    <row r="109" s="1" customFormat="1" ht="15" customHeight="1">
      <c r="B109" s="352"/>
      <c r="C109" s="327" t="s">
        <v>2932</v>
      </c>
      <c r="D109" s="327"/>
      <c r="E109" s="327"/>
      <c r="F109" s="350" t="s">
        <v>1375</v>
      </c>
      <c r="G109" s="327"/>
      <c r="H109" s="327" t="s">
        <v>2964</v>
      </c>
      <c r="I109" s="327" t="s">
        <v>2934</v>
      </c>
      <c r="J109" s="327"/>
      <c r="K109" s="341"/>
    </row>
    <row r="110" s="1" customFormat="1" ht="15" customHeight="1">
      <c r="B110" s="352"/>
      <c r="C110" s="327" t="s">
        <v>2943</v>
      </c>
      <c r="D110" s="327"/>
      <c r="E110" s="327"/>
      <c r="F110" s="350" t="s">
        <v>2930</v>
      </c>
      <c r="G110" s="327"/>
      <c r="H110" s="327" t="s">
        <v>2964</v>
      </c>
      <c r="I110" s="327" t="s">
        <v>2926</v>
      </c>
      <c r="J110" s="327">
        <v>50</v>
      </c>
      <c r="K110" s="341"/>
    </row>
    <row r="111" s="1" customFormat="1" ht="15" customHeight="1">
      <c r="B111" s="352"/>
      <c r="C111" s="327" t="s">
        <v>2951</v>
      </c>
      <c r="D111" s="327"/>
      <c r="E111" s="327"/>
      <c r="F111" s="350" t="s">
        <v>2930</v>
      </c>
      <c r="G111" s="327"/>
      <c r="H111" s="327" t="s">
        <v>2964</v>
      </c>
      <c r="I111" s="327" t="s">
        <v>2926</v>
      </c>
      <c r="J111" s="327">
        <v>50</v>
      </c>
      <c r="K111" s="341"/>
    </row>
    <row r="112" s="1" customFormat="1" ht="15" customHeight="1">
      <c r="B112" s="352"/>
      <c r="C112" s="327" t="s">
        <v>2949</v>
      </c>
      <c r="D112" s="327"/>
      <c r="E112" s="327"/>
      <c r="F112" s="350" t="s">
        <v>2930</v>
      </c>
      <c r="G112" s="327"/>
      <c r="H112" s="327" t="s">
        <v>2964</v>
      </c>
      <c r="I112" s="327" t="s">
        <v>2926</v>
      </c>
      <c r="J112" s="327">
        <v>50</v>
      </c>
      <c r="K112" s="341"/>
    </row>
    <row r="113" s="1" customFormat="1" ht="15" customHeight="1">
      <c r="B113" s="352"/>
      <c r="C113" s="327" t="s">
        <v>63</v>
      </c>
      <c r="D113" s="327"/>
      <c r="E113" s="327"/>
      <c r="F113" s="350" t="s">
        <v>1375</v>
      </c>
      <c r="G113" s="327"/>
      <c r="H113" s="327" t="s">
        <v>2965</v>
      </c>
      <c r="I113" s="327" t="s">
        <v>2926</v>
      </c>
      <c r="J113" s="327">
        <v>20</v>
      </c>
      <c r="K113" s="341"/>
    </row>
    <row r="114" s="1" customFormat="1" ht="15" customHeight="1">
      <c r="B114" s="352"/>
      <c r="C114" s="327" t="s">
        <v>2966</v>
      </c>
      <c r="D114" s="327"/>
      <c r="E114" s="327"/>
      <c r="F114" s="350" t="s">
        <v>1375</v>
      </c>
      <c r="G114" s="327"/>
      <c r="H114" s="327" t="s">
        <v>2967</v>
      </c>
      <c r="I114" s="327" t="s">
        <v>2926</v>
      </c>
      <c r="J114" s="327">
        <v>120</v>
      </c>
      <c r="K114" s="341"/>
    </row>
    <row r="115" s="1" customFormat="1" ht="15" customHeight="1">
      <c r="B115" s="352"/>
      <c r="C115" s="327" t="s">
        <v>48</v>
      </c>
      <c r="D115" s="327"/>
      <c r="E115" s="327"/>
      <c r="F115" s="350" t="s">
        <v>1375</v>
      </c>
      <c r="G115" s="327"/>
      <c r="H115" s="327" t="s">
        <v>2968</v>
      </c>
      <c r="I115" s="327" t="s">
        <v>2959</v>
      </c>
      <c r="J115" s="327"/>
      <c r="K115" s="341"/>
    </row>
    <row r="116" s="1" customFormat="1" ht="15" customHeight="1">
      <c r="B116" s="352"/>
      <c r="C116" s="327" t="s">
        <v>58</v>
      </c>
      <c r="D116" s="327"/>
      <c r="E116" s="327"/>
      <c r="F116" s="350" t="s">
        <v>1375</v>
      </c>
      <c r="G116" s="327"/>
      <c r="H116" s="327" t="s">
        <v>2969</v>
      </c>
      <c r="I116" s="327" t="s">
        <v>2959</v>
      </c>
      <c r="J116" s="327"/>
      <c r="K116" s="341"/>
    </row>
    <row r="117" s="1" customFormat="1" ht="15" customHeight="1">
      <c r="B117" s="352"/>
      <c r="C117" s="327" t="s">
        <v>67</v>
      </c>
      <c r="D117" s="327"/>
      <c r="E117" s="327"/>
      <c r="F117" s="350" t="s">
        <v>1375</v>
      </c>
      <c r="G117" s="327"/>
      <c r="H117" s="327" t="s">
        <v>2970</v>
      </c>
      <c r="I117" s="327" t="s">
        <v>2971</v>
      </c>
      <c r="J117" s="327"/>
      <c r="K117" s="341"/>
    </row>
    <row r="118" s="1" customFormat="1" ht="15" customHeight="1">
      <c r="B118" s="355"/>
      <c r="C118" s="361"/>
      <c r="D118" s="361"/>
      <c r="E118" s="361"/>
      <c r="F118" s="361"/>
      <c r="G118" s="361"/>
      <c r="H118" s="361"/>
      <c r="I118" s="361"/>
      <c r="J118" s="361"/>
      <c r="K118" s="357"/>
    </row>
    <row r="119" s="1" customFormat="1" ht="18.75" customHeight="1">
      <c r="B119" s="362"/>
      <c r="C119" s="363"/>
      <c r="D119" s="363"/>
      <c r="E119" s="363"/>
      <c r="F119" s="364"/>
      <c r="G119" s="363"/>
      <c r="H119" s="363"/>
      <c r="I119" s="363"/>
      <c r="J119" s="363"/>
      <c r="K119" s="362"/>
    </row>
    <row r="120" s="1" customFormat="1" ht="18.75" customHeight="1">
      <c r="B120" s="335"/>
      <c r="C120" s="335"/>
      <c r="D120" s="335"/>
      <c r="E120" s="335"/>
      <c r="F120" s="335"/>
      <c r="G120" s="335"/>
      <c r="H120" s="335"/>
      <c r="I120" s="335"/>
      <c r="J120" s="335"/>
      <c r="K120" s="335"/>
    </row>
    <row r="121" s="1" customFormat="1" ht="7.5" customHeight="1">
      <c r="B121" s="365"/>
      <c r="C121" s="366"/>
      <c r="D121" s="366"/>
      <c r="E121" s="366"/>
      <c r="F121" s="366"/>
      <c r="G121" s="366"/>
      <c r="H121" s="366"/>
      <c r="I121" s="366"/>
      <c r="J121" s="366"/>
      <c r="K121" s="367"/>
    </row>
    <row r="122" s="1" customFormat="1" ht="45" customHeight="1">
      <c r="B122" s="368"/>
      <c r="C122" s="318" t="s">
        <v>2972</v>
      </c>
      <c r="D122" s="318"/>
      <c r="E122" s="318"/>
      <c r="F122" s="318"/>
      <c r="G122" s="318"/>
      <c r="H122" s="318"/>
      <c r="I122" s="318"/>
      <c r="J122" s="318"/>
      <c r="K122" s="369"/>
    </row>
    <row r="123" s="1" customFormat="1" ht="17.25" customHeight="1">
      <c r="B123" s="370"/>
      <c r="C123" s="342" t="s">
        <v>2919</v>
      </c>
      <c r="D123" s="342"/>
      <c r="E123" s="342"/>
      <c r="F123" s="342" t="s">
        <v>2920</v>
      </c>
      <c r="G123" s="343"/>
      <c r="H123" s="342" t="s">
        <v>64</v>
      </c>
      <c r="I123" s="342" t="s">
        <v>67</v>
      </c>
      <c r="J123" s="342" t="s">
        <v>2921</v>
      </c>
      <c r="K123" s="371"/>
    </row>
    <row r="124" s="1" customFormat="1" ht="17.25" customHeight="1">
      <c r="B124" s="370"/>
      <c r="C124" s="344" t="s">
        <v>2922</v>
      </c>
      <c r="D124" s="344"/>
      <c r="E124" s="344"/>
      <c r="F124" s="345" t="s">
        <v>2923</v>
      </c>
      <c r="G124" s="346"/>
      <c r="H124" s="344"/>
      <c r="I124" s="344"/>
      <c r="J124" s="344" t="s">
        <v>2924</v>
      </c>
      <c r="K124" s="371"/>
    </row>
    <row r="125" s="1" customFormat="1" ht="5.25" customHeight="1">
      <c r="B125" s="372"/>
      <c r="C125" s="347"/>
      <c r="D125" s="347"/>
      <c r="E125" s="347"/>
      <c r="F125" s="347"/>
      <c r="G125" s="373"/>
      <c r="H125" s="347"/>
      <c r="I125" s="347"/>
      <c r="J125" s="347"/>
      <c r="K125" s="374"/>
    </row>
    <row r="126" s="1" customFormat="1" ht="15" customHeight="1">
      <c r="B126" s="372"/>
      <c r="C126" s="327" t="s">
        <v>2927</v>
      </c>
      <c r="D126" s="349"/>
      <c r="E126" s="349"/>
      <c r="F126" s="350" t="s">
        <v>1375</v>
      </c>
      <c r="G126" s="327"/>
      <c r="H126" s="327" t="s">
        <v>2964</v>
      </c>
      <c r="I126" s="327" t="s">
        <v>2926</v>
      </c>
      <c r="J126" s="327">
        <v>120</v>
      </c>
      <c r="K126" s="375"/>
    </row>
    <row r="127" s="1" customFormat="1" ht="15" customHeight="1">
      <c r="B127" s="372"/>
      <c r="C127" s="327" t="s">
        <v>2973</v>
      </c>
      <c r="D127" s="327"/>
      <c r="E127" s="327"/>
      <c r="F127" s="350" t="s">
        <v>1375</v>
      </c>
      <c r="G127" s="327"/>
      <c r="H127" s="327" t="s">
        <v>2974</v>
      </c>
      <c r="I127" s="327" t="s">
        <v>2926</v>
      </c>
      <c r="J127" s="327" t="s">
        <v>2975</v>
      </c>
      <c r="K127" s="375"/>
    </row>
    <row r="128" s="1" customFormat="1" ht="15" customHeight="1">
      <c r="B128" s="372"/>
      <c r="C128" s="327" t="s">
        <v>99</v>
      </c>
      <c r="D128" s="327"/>
      <c r="E128" s="327"/>
      <c r="F128" s="350" t="s">
        <v>1375</v>
      </c>
      <c r="G128" s="327"/>
      <c r="H128" s="327" t="s">
        <v>2976</v>
      </c>
      <c r="I128" s="327" t="s">
        <v>2926</v>
      </c>
      <c r="J128" s="327" t="s">
        <v>2975</v>
      </c>
      <c r="K128" s="375"/>
    </row>
    <row r="129" s="1" customFormat="1" ht="15" customHeight="1">
      <c r="B129" s="372"/>
      <c r="C129" s="327" t="s">
        <v>2935</v>
      </c>
      <c r="D129" s="327"/>
      <c r="E129" s="327"/>
      <c r="F129" s="350" t="s">
        <v>2930</v>
      </c>
      <c r="G129" s="327"/>
      <c r="H129" s="327" t="s">
        <v>2936</v>
      </c>
      <c r="I129" s="327" t="s">
        <v>2926</v>
      </c>
      <c r="J129" s="327">
        <v>15</v>
      </c>
      <c r="K129" s="375"/>
    </row>
    <row r="130" s="1" customFormat="1" ht="15" customHeight="1">
      <c r="B130" s="372"/>
      <c r="C130" s="353" t="s">
        <v>2937</v>
      </c>
      <c r="D130" s="353"/>
      <c r="E130" s="353"/>
      <c r="F130" s="354" t="s">
        <v>2930</v>
      </c>
      <c r="G130" s="353"/>
      <c r="H130" s="353" t="s">
        <v>2938</v>
      </c>
      <c r="I130" s="353" t="s">
        <v>2926</v>
      </c>
      <c r="J130" s="353">
        <v>15</v>
      </c>
      <c r="K130" s="375"/>
    </row>
    <row r="131" s="1" customFormat="1" ht="15" customHeight="1">
      <c r="B131" s="372"/>
      <c r="C131" s="353" t="s">
        <v>2939</v>
      </c>
      <c r="D131" s="353"/>
      <c r="E131" s="353"/>
      <c r="F131" s="354" t="s">
        <v>2930</v>
      </c>
      <c r="G131" s="353"/>
      <c r="H131" s="353" t="s">
        <v>2940</v>
      </c>
      <c r="I131" s="353" t="s">
        <v>2926</v>
      </c>
      <c r="J131" s="353">
        <v>20</v>
      </c>
      <c r="K131" s="375"/>
    </row>
    <row r="132" s="1" customFormat="1" ht="15" customHeight="1">
      <c r="B132" s="372"/>
      <c r="C132" s="353" t="s">
        <v>2941</v>
      </c>
      <c r="D132" s="353"/>
      <c r="E132" s="353"/>
      <c r="F132" s="354" t="s">
        <v>2930</v>
      </c>
      <c r="G132" s="353"/>
      <c r="H132" s="353" t="s">
        <v>2942</v>
      </c>
      <c r="I132" s="353" t="s">
        <v>2926</v>
      </c>
      <c r="J132" s="353">
        <v>20</v>
      </c>
      <c r="K132" s="375"/>
    </row>
    <row r="133" s="1" customFormat="1" ht="15" customHeight="1">
      <c r="B133" s="372"/>
      <c r="C133" s="327" t="s">
        <v>2929</v>
      </c>
      <c r="D133" s="327"/>
      <c r="E133" s="327"/>
      <c r="F133" s="350" t="s">
        <v>2930</v>
      </c>
      <c r="G133" s="327"/>
      <c r="H133" s="327" t="s">
        <v>2964</v>
      </c>
      <c r="I133" s="327" t="s">
        <v>2926</v>
      </c>
      <c r="J133" s="327">
        <v>50</v>
      </c>
      <c r="K133" s="375"/>
    </row>
    <row r="134" s="1" customFormat="1" ht="15" customHeight="1">
      <c r="B134" s="372"/>
      <c r="C134" s="327" t="s">
        <v>2943</v>
      </c>
      <c r="D134" s="327"/>
      <c r="E134" s="327"/>
      <c r="F134" s="350" t="s">
        <v>2930</v>
      </c>
      <c r="G134" s="327"/>
      <c r="H134" s="327" t="s">
        <v>2964</v>
      </c>
      <c r="I134" s="327" t="s">
        <v>2926</v>
      </c>
      <c r="J134" s="327">
        <v>50</v>
      </c>
      <c r="K134" s="375"/>
    </row>
    <row r="135" s="1" customFormat="1" ht="15" customHeight="1">
      <c r="B135" s="372"/>
      <c r="C135" s="327" t="s">
        <v>2949</v>
      </c>
      <c r="D135" s="327"/>
      <c r="E135" s="327"/>
      <c r="F135" s="350" t="s">
        <v>2930</v>
      </c>
      <c r="G135" s="327"/>
      <c r="H135" s="327" t="s">
        <v>2964</v>
      </c>
      <c r="I135" s="327" t="s">
        <v>2926</v>
      </c>
      <c r="J135" s="327">
        <v>50</v>
      </c>
      <c r="K135" s="375"/>
    </row>
    <row r="136" s="1" customFormat="1" ht="15" customHeight="1">
      <c r="B136" s="372"/>
      <c r="C136" s="327" t="s">
        <v>2951</v>
      </c>
      <c r="D136" s="327"/>
      <c r="E136" s="327"/>
      <c r="F136" s="350" t="s">
        <v>2930</v>
      </c>
      <c r="G136" s="327"/>
      <c r="H136" s="327" t="s">
        <v>2964</v>
      </c>
      <c r="I136" s="327" t="s">
        <v>2926</v>
      </c>
      <c r="J136" s="327">
        <v>50</v>
      </c>
      <c r="K136" s="375"/>
    </row>
    <row r="137" s="1" customFormat="1" ht="15" customHeight="1">
      <c r="B137" s="372"/>
      <c r="C137" s="327" t="s">
        <v>2952</v>
      </c>
      <c r="D137" s="327"/>
      <c r="E137" s="327"/>
      <c r="F137" s="350" t="s">
        <v>2930</v>
      </c>
      <c r="G137" s="327"/>
      <c r="H137" s="327" t="s">
        <v>2977</v>
      </c>
      <c r="I137" s="327" t="s">
        <v>2926</v>
      </c>
      <c r="J137" s="327">
        <v>255</v>
      </c>
      <c r="K137" s="375"/>
    </row>
    <row r="138" s="1" customFormat="1" ht="15" customHeight="1">
      <c r="B138" s="372"/>
      <c r="C138" s="327" t="s">
        <v>2954</v>
      </c>
      <c r="D138" s="327"/>
      <c r="E138" s="327"/>
      <c r="F138" s="350" t="s">
        <v>1375</v>
      </c>
      <c r="G138" s="327"/>
      <c r="H138" s="327" t="s">
        <v>2978</v>
      </c>
      <c r="I138" s="327" t="s">
        <v>2956</v>
      </c>
      <c r="J138" s="327"/>
      <c r="K138" s="375"/>
    </row>
    <row r="139" s="1" customFormat="1" ht="15" customHeight="1">
      <c r="B139" s="372"/>
      <c r="C139" s="327" t="s">
        <v>2957</v>
      </c>
      <c r="D139" s="327"/>
      <c r="E139" s="327"/>
      <c r="F139" s="350" t="s">
        <v>1375</v>
      </c>
      <c r="G139" s="327"/>
      <c r="H139" s="327" t="s">
        <v>2979</v>
      </c>
      <c r="I139" s="327" t="s">
        <v>2959</v>
      </c>
      <c r="J139" s="327"/>
      <c r="K139" s="375"/>
    </row>
    <row r="140" s="1" customFormat="1" ht="15" customHeight="1">
      <c r="B140" s="372"/>
      <c r="C140" s="327" t="s">
        <v>2960</v>
      </c>
      <c r="D140" s="327"/>
      <c r="E140" s="327"/>
      <c r="F140" s="350" t="s">
        <v>1375</v>
      </c>
      <c r="G140" s="327"/>
      <c r="H140" s="327" t="s">
        <v>2960</v>
      </c>
      <c r="I140" s="327" t="s">
        <v>2959</v>
      </c>
      <c r="J140" s="327"/>
      <c r="K140" s="375"/>
    </row>
    <row r="141" s="1" customFormat="1" ht="15" customHeight="1">
      <c r="B141" s="372"/>
      <c r="C141" s="327" t="s">
        <v>48</v>
      </c>
      <c r="D141" s="327"/>
      <c r="E141" s="327"/>
      <c r="F141" s="350" t="s">
        <v>1375</v>
      </c>
      <c r="G141" s="327"/>
      <c r="H141" s="327" t="s">
        <v>2980</v>
      </c>
      <c r="I141" s="327" t="s">
        <v>2959</v>
      </c>
      <c r="J141" s="327"/>
      <c r="K141" s="375"/>
    </row>
    <row r="142" s="1" customFormat="1" ht="15" customHeight="1">
      <c r="B142" s="372"/>
      <c r="C142" s="327" t="s">
        <v>2981</v>
      </c>
      <c r="D142" s="327"/>
      <c r="E142" s="327"/>
      <c r="F142" s="350" t="s">
        <v>1375</v>
      </c>
      <c r="G142" s="327"/>
      <c r="H142" s="327" t="s">
        <v>2982</v>
      </c>
      <c r="I142" s="327" t="s">
        <v>2959</v>
      </c>
      <c r="J142" s="327"/>
      <c r="K142" s="375"/>
    </row>
    <row r="143" s="1" customFormat="1" ht="15" customHeight="1">
      <c r="B143" s="376"/>
      <c r="C143" s="377"/>
      <c r="D143" s="377"/>
      <c r="E143" s="377"/>
      <c r="F143" s="377"/>
      <c r="G143" s="377"/>
      <c r="H143" s="377"/>
      <c r="I143" s="377"/>
      <c r="J143" s="377"/>
      <c r="K143" s="378"/>
    </row>
    <row r="144" s="1" customFormat="1" ht="18.75" customHeight="1">
      <c r="B144" s="363"/>
      <c r="C144" s="363"/>
      <c r="D144" s="363"/>
      <c r="E144" s="363"/>
      <c r="F144" s="364"/>
      <c r="G144" s="363"/>
      <c r="H144" s="363"/>
      <c r="I144" s="363"/>
      <c r="J144" s="363"/>
      <c r="K144" s="363"/>
    </row>
    <row r="145" s="1" customFormat="1" ht="18.75" customHeight="1">
      <c r="B145" s="335"/>
      <c r="C145" s="335"/>
      <c r="D145" s="335"/>
      <c r="E145" s="335"/>
      <c r="F145" s="335"/>
      <c r="G145" s="335"/>
      <c r="H145" s="335"/>
      <c r="I145" s="335"/>
      <c r="J145" s="335"/>
      <c r="K145" s="335"/>
    </row>
    <row r="146" s="1" customFormat="1" ht="7.5" customHeight="1">
      <c r="B146" s="336"/>
      <c r="C146" s="337"/>
      <c r="D146" s="337"/>
      <c r="E146" s="337"/>
      <c r="F146" s="337"/>
      <c r="G146" s="337"/>
      <c r="H146" s="337"/>
      <c r="I146" s="337"/>
      <c r="J146" s="337"/>
      <c r="K146" s="338"/>
    </row>
    <row r="147" s="1" customFormat="1" ht="45" customHeight="1">
      <c r="B147" s="339"/>
      <c r="C147" s="340" t="s">
        <v>2983</v>
      </c>
      <c r="D147" s="340"/>
      <c r="E147" s="340"/>
      <c r="F147" s="340"/>
      <c r="G147" s="340"/>
      <c r="H147" s="340"/>
      <c r="I147" s="340"/>
      <c r="J147" s="340"/>
      <c r="K147" s="341"/>
    </row>
    <row r="148" s="1" customFormat="1" ht="17.25" customHeight="1">
      <c r="B148" s="339"/>
      <c r="C148" s="342" t="s">
        <v>2919</v>
      </c>
      <c r="D148" s="342"/>
      <c r="E148" s="342"/>
      <c r="F148" s="342" t="s">
        <v>2920</v>
      </c>
      <c r="G148" s="343"/>
      <c r="H148" s="342" t="s">
        <v>64</v>
      </c>
      <c r="I148" s="342" t="s">
        <v>67</v>
      </c>
      <c r="J148" s="342" t="s">
        <v>2921</v>
      </c>
      <c r="K148" s="341"/>
    </row>
    <row r="149" s="1" customFormat="1" ht="17.25" customHeight="1">
      <c r="B149" s="339"/>
      <c r="C149" s="344" t="s">
        <v>2922</v>
      </c>
      <c r="D149" s="344"/>
      <c r="E149" s="344"/>
      <c r="F149" s="345" t="s">
        <v>2923</v>
      </c>
      <c r="G149" s="346"/>
      <c r="H149" s="344"/>
      <c r="I149" s="344"/>
      <c r="J149" s="344" t="s">
        <v>2924</v>
      </c>
      <c r="K149" s="341"/>
    </row>
    <row r="150" s="1" customFormat="1" ht="5.25" customHeight="1">
      <c r="B150" s="352"/>
      <c r="C150" s="347"/>
      <c r="D150" s="347"/>
      <c r="E150" s="347"/>
      <c r="F150" s="347"/>
      <c r="G150" s="348"/>
      <c r="H150" s="347"/>
      <c r="I150" s="347"/>
      <c r="J150" s="347"/>
      <c r="K150" s="375"/>
    </row>
    <row r="151" s="1" customFormat="1" ht="15" customHeight="1">
      <c r="B151" s="352"/>
      <c r="C151" s="379" t="s">
        <v>2927</v>
      </c>
      <c r="D151" s="327"/>
      <c r="E151" s="327"/>
      <c r="F151" s="380" t="s">
        <v>1375</v>
      </c>
      <c r="G151" s="327"/>
      <c r="H151" s="379" t="s">
        <v>2964</v>
      </c>
      <c r="I151" s="379" t="s">
        <v>2926</v>
      </c>
      <c r="J151" s="379">
        <v>120</v>
      </c>
      <c r="K151" s="375"/>
    </row>
    <row r="152" s="1" customFormat="1" ht="15" customHeight="1">
      <c r="B152" s="352"/>
      <c r="C152" s="379" t="s">
        <v>2973</v>
      </c>
      <c r="D152" s="327"/>
      <c r="E152" s="327"/>
      <c r="F152" s="380" t="s">
        <v>1375</v>
      </c>
      <c r="G152" s="327"/>
      <c r="H152" s="379" t="s">
        <v>2984</v>
      </c>
      <c r="I152" s="379" t="s">
        <v>2926</v>
      </c>
      <c r="J152" s="379" t="s">
        <v>2975</v>
      </c>
      <c r="K152" s="375"/>
    </row>
    <row r="153" s="1" customFormat="1" ht="15" customHeight="1">
      <c r="B153" s="352"/>
      <c r="C153" s="379" t="s">
        <v>99</v>
      </c>
      <c r="D153" s="327"/>
      <c r="E153" s="327"/>
      <c r="F153" s="380" t="s">
        <v>1375</v>
      </c>
      <c r="G153" s="327"/>
      <c r="H153" s="379" t="s">
        <v>2985</v>
      </c>
      <c r="I153" s="379" t="s">
        <v>2926</v>
      </c>
      <c r="J153" s="379" t="s">
        <v>2975</v>
      </c>
      <c r="K153" s="375"/>
    </row>
    <row r="154" s="1" customFormat="1" ht="15" customHeight="1">
      <c r="B154" s="352"/>
      <c r="C154" s="379" t="s">
        <v>2929</v>
      </c>
      <c r="D154" s="327"/>
      <c r="E154" s="327"/>
      <c r="F154" s="380" t="s">
        <v>2930</v>
      </c>
      <c r="G154" s="327"/>
      <c r="H154" s="379" t="s">
        <v>2964</v>
      </c>
      <c r="I154" s="379" t="s">
        <v>2926</v>
      </c>
      <c r="J154" s="379">
        <v>50</v>
      </c>
      <c r="K154" s="375"/>
    </row>
    <row r="155" s="1" customFormat="1" ht="15" customHeight="1">
      <c r="B155" s="352"/>
      <c r="C155" s="379" t="s">
        <v>2932</v>
      </c>
      <c r="D155" s="327"/>
      <c r="E155" s="327"/>
      <c r="F155" s="380" t="s">
        <v>1375</v>
      </c>
      <c r="G155" s="327"/>
      <c r="H155" s="379" t="s">
        <v>2964</v>
      </c>
      <c r="I155" s="379" t="s">
        <v>2934</v>
      </c>
      <c r="J155" s="379"/>
      <c r="K155" s="375"/>
    </row>
    <row r="156" s="1" customFormat="1" ht="15" customHeight="1">
      <c r="B156" s="352"/>
      <c r="C156" s="379" t="s">
        <v>2943</v>
      </c>
      <c r="D156" s="327"/>
      <c r="E156" s="327"/>
      <c r="F156" s="380" t="s">
        <v>2930</v>
      </c>
      <c r="G156" s="327"/>
      <c r="H156" s="379" t="s">
        <v>2964</v>
      </c>
      <c r="I156" s="379" t="s">
        <v>2926</v>
      </c>
      <c r="J156" s="379">
        <v>50</v>
      </c>
      <c r="K156" s="375"/>
    </row>
    <row r="157" s="1" customFormat="1" ht="15" customHeight="1">
      <c r="B157" s="352"/>
      <c r="C157" s="379" t="s">
        <v>2951</v>
      </c>
      <c r="D157" s="327"/>
      <c r="E157" s="327"/>
      <c r="F157" s="380" t="s">
        <v>2930</v>
      </c>
      <c r="G157" s="327"/>
      <c r="H157" s="379" t="s">
        <v>2964</v>
      </c>
      <c r="I157" s="379" t="s">
        <v>2926</v>
      </c>
      <c r="J157" s="379">
        <v>50</v>
      </c>
      <c r="K157" s="375"/>
    </row>
    <row r="158" s="1" customFormat="1" ht="15" customHeight="1">
      <c r="B158" s="352"/>
      <c r="C158" s="379" t="s">
        <v>2949</v>
      </c>
      <c r="D158" s="327"/>
      <c r="E158" s="327"/>
      <c r="F158" s="380" t="s">
        <v>2930</v>
      </c>
      <c r="G158" s="327"/>
      <c r="H158" s="379" t="s">
        <v>2964</v>
      </c>
      <c r="I158" s="379" t="s">
        <v>2926</v>
      </c>
      <c r="J158" s="379">
        <v>50</v>
      </c>
      <c r="K158" s="375"/>
    </row>
    <row r="159" s="1" customFormat="1" ht="15" customHeight="1">
      <c r="B159" s="352"/>
      <c r="C159" s="379" t="s">
        <v>130</v>
      </c>
      <c r="D159" s="327"/>
      <c r="E159" s="327"/>
      <c r="F159" s="380" t="s">
        <v>1375</v>
      </c>
      <c r="G159" s="327"/>
      <c r="H159" s="379" t="s">
        <v>2986</v>
      </c>
      <c r="I159" s="379" t="s">
        <v>2926</v>
      </c>
      <c r="J159" s="379" t="s">
        <v>2987</v>
      </c>
      <c r="K159" s="375"/>
    </row>
    <row r="160" s="1" customFormat="1" ht="15" customHeight="1">
      <c r="B160" s="352"/>
      <c r="C160" s="379" t="s">
        <v>2988</v>
      </c>
      <c r="D160" s="327"/>
      <c r="E160" s="327"/>
      <c r="F160" s="380" t="s">
        <v>1375</v>
      </c>
      <c r="G160" s="327"/>
      <c r="H160" s="379" t="s">
        <v>2989</v>
      </c>
      <c r="I160" s="379" t="s">
        <v>2959</v>
      </c>
      <c r="J160" s="379"/>
      <c r="K160" s="375"/>
    </row>
    <row r="161" s="1" customFormat="1" ht="15" customHeight="1">
      <c r="B161" s="381"/>
      <c r="C161" s="361"/>
      <c r="D161" s="361"/>
      <c r="E161" s="361"/>
      <c r="F161" s="361"/>
      <c r="G161" s="361"/>
      <c r="H161" s="361"/>
      <c r="I161" s="361"/>
      <c r="J161" s="361"/>
      <c r="K161" s="382"/>
    </row>
    <row r="162" s="1" customFormat="1" ht="18.75" customHeight="1">
      <c r="B162" s="363"/>
      <c r="C162" s="373"/>
      <c r="D162" s="373"/>
      <c r="E162" s="373"/>
      <c r="F162" s="383"/>
      <c r="G162" s="373"/>
      <c r="H162" s="373"/>
      <c r="I162" s="373"/>
      <c r="J162" s="373"/>
      <c r="K162" s="363"/>
    </row>
    <row r="163" s="1" customFormat="1" ht="18.75" customHeight="1">
      <c r="B163" s="335"/>
      <c r="C163" s="335"/>
      <c r="D163" s="335"/>
      <c r="E163" s="335"/>
      <c r="F163" s="335"/>
      <c r="G163" s="335"/>
      <c r="H163" s="335"/>
      <c r="I163" s="335"/>
      <c r="J163" s="335"/>
      <c r="K163" s="335"/>
    </row>
    <row r="164" s="1" customFormat="1" ht="7.5" customHeight="1">
      <c r="B164" s="314"/>
      <c r="C164" s="315"/>
      <c r="D164" s="315"/>
      <c r="E164" s="315"/>
      <c r="F164" s="315"/>
      <c r="G164" s="315"/>
      <c r="H164" s="315"/>
      <c r="I164" s="315"/>
      <c r="J164" s="315"/>
      <c r="K164" s="316"/>
    </row>
    <row r="165" s="1" customFormat="1" ht="45" customHeight="1">
      <c r="B165" s="317"/>
      <c r="C165" s="318" t="s">
        <v>2990</v>
      </c>
      <c r="D165" s="318"/>
      <c r="E165" s="318"/>
      <c r="F165" s="318"/>
      <c r="G165" s="318"/>
      <c r="H165" s="318"/>
      <c r="I165" s="318"/>
      <c r="J165" s="318"/>
      <c r="K165" s="319"/>
    </row>
    <row r="166" s="1" customFormat="1" ht="17.25" customHeight="1">
      <c r="B166" s="317"/>
      <c r="C166" s="342" t="s">
        <v>2919</v>
      </c>
      <c r="D166" s="342"/>
      <c r="E166" s="342"/>
      <c r="F166" s="342" t="s">
        <v>2920</v>
      </c>
      <c r="G166" s="384"/>
      <c r="H166" s="385" t="s">
        <v>64</v>
      </c>
      <c r="I166" s="385" t="s">
        <v>67</v>
      </c>
      <c r="J166" s="342" t="s">
        <v>2921</v>
      </c>
      <c r="K166" s="319"/>
    </row>
    <row r="167" s="1" customFormat="1" ht="17.25" customHeight="1">
      <c r="B167" s="320"/>
      <c r="C167" s="344" t="s">
        <v>2922</v>
      </c>
      <c r="D167" s="344"/>
      <c r="E167" s="344"/>
      <c r="F167" s="345" t="s">
        <v>2923</v>
      </c>
      <c r="G167" s="386"/>
      <c r="H167" s="387"/>
      <c r="I167" s="387"/>
      <c r="J167" s="344" t="s">
        <v>2924</v>
      </c>
      <c r="K167" s="322"/>
    </row>
    <row r="168" s="1" customFormat="1" ht="5.25" customHeight="1">
      <c r="B168" s="352"/>
      <c r="C168" s="347"/>
      <c r="D168" s="347"/>
      <c r="E168" s="347"/>
      <c r="F168" s="347"/>
      <c r="G168" s="348"/>
      <c r="H168" s="347"/>
      <c r="I168" s="347"/>
      <c r="J168" s="347"/>
      <c r="K168" s="375"/>
    </row>
    <row r="169" s="1" customFormat="1" ht="15" customHeight="1">
      <c r="B169" s="352"/>
      <c r="C169" s="327" t="s">
        <v>2927</v>
      </c>
      <c r="D169" s="327"/>
      <c r="E169" s="327"/>
      <c r="F169" s="350" t="s">
        <v>1375</v>
      </c>
      <c r="G169" s="327"/>
      <c r="H169" s="327" t="s">
        <v>2964</v>
      </c>
      <c r="I169" s="327" t="s">
        <v>2926</v>
      </c>
      <c r="J169" s="327">
        <v>120</v>
      </c>
      <c r="K169" s="375"/>
    </row>
    <row r="170" s="1" customFormat="1" ht="15" customHeight="1">
      <c r="B170" s="352"/>
      <c r="C170" s="327" t="s">
        <v>2973</v>
      </c>
      <c r="D170" s="327"/>
      <c r="E170" s="327"/>
      <c r="F170" s="350" t="s">
        <v>1375</v>
      </c>
      <c r="G170" s="327"/>
      <c r="H170" s="327" t="s">
        <v>2974</v>
      </c>
      <c r="I170" s="327" t="s">
        <v>2926</v>
      </c>
      <c r="J170" s="327" t="s">
        <v>2975</v>
      </c>
      <c r="K170" s="375"/>
    </row>
    <row r="171" s="1" customFormat="1" ht="15" customHeight="1">
      <c r="B171" s="352"/>
      <c r="C171" s="327" t="s">
        <v>99</v>
      </c>
      <c r="D171" s="327"/>
      <c r="E171" s="327"/>
      <c r="F171" s="350" t="s">
        <v>1375</v>
      </c>
      <c r="G171" s="327"/>
      <c r="H171" s="327" t="s">
        <v>2991</v>
      </c>
      <c r="I171" s="327" t="s">
        <v>2926</v>
      </c>
      <c r="J171" s="327" t="s">
        <v>2975</v>
      </c>
      <c r="K171" s="375"/>
    </row>
    <row r="172" s="1" customFormat="1" ht="15" customHeight="1">
      <c r="B172" s="352"/>
      <c r="C172" s="327" t="s">
        <v>2929</v>
      </c>
      <c r="D172" s="327"/>
      <c r="E172" s="327"/>
      <c r="F172" s="350" t="s">
        <v>2930</v>
      </c>
      <c r="G172" s="327"/>
      <c r="H172" s="327" t="s">
        <v>2991</v>
      </c>
      <c r="I172" s="327" t="s">
        <v>2926</v>
      </c>
      <c r="J172" s="327">
        <v>50</v>
      </c>
      <c r="K172" s="375"/>
    </row>
    <row r="173" s="1" customFormat="1" ht="15" customHeight="1">
      <c r="B173" s="352"/>
      <c r="C173" s="327" t="s">
        <v>2932</v>
      </c>
      <c r="D173" s="327"/>
      <c r="E173" s="327"/>
      <c r="F173" s="350" t="s">
        <v>1375</v>
      </c>
      <c r="G173" s="327"/>
      <c r="H173" s="327" t="s">
        <v>2991</v>
      </c>
      <c r="I173" s="327" t="s">
        <v>2934</v>
      </c>
      <c r="J173" s="327"/>
      <c r="K173" s="375"/>
    </row>
    <row r="174" s="1" customFormat="1" ht="15" customHeight="1">
      <c r="B174" s="352"/>
      <c r="C174" s="327" t="s">
        <v>2943</v>
      </c>
      <c r="D174" s="327"/>
      <c r="E174" s="327"/>
      <c r="F174" s="350" t="s">
        <v>2930</v>
      </c>
      <c r="G174" s="327"/>
      <c r="H174" s="327" t="s">
        <v>2991</v>
      </c>
      <c r="I174" s="327" t="s">
        <v>2926</v>
      </c>
      <c r="J174" s="327">
        <v>50</v>
      </c>
      <c r="K174" s="375"/>
    </row>
    <row r="175" s="1" customFormat="1" ht="15" customHeight="1">
      <c r="B175" s="352"/>
      <c r="C175" s="327" t="s">
        <v>2951</v>
      </c>
      <c r="D175" s="327"/>
      <c r="E175" s="327"/>
      <c r="F175" s="350" t="s">
        <v>2930</v>
      </c>
      <c r="G175" s="327"/>
      <c r="H175" s="327" t="s">
        <v>2991</v>
      </c>
      <c r="I175" s="327" t="s">
        <v>2926</v>
      </c>
      <c r="J175" s="327">
        <v>50</v>
      </c>
      <c r="K175" s="375"/>
    </row>
    <row r="176" s="1" customFormat="1" ht="15" customHeight="1">
      <c r="B176" s="352"/>
      <c r="C176" s="327" t="s">
        <v>2949</v>
      </c>
      <c r="D176" s="327"/>
      <c r="E176" s="327"/>
      <c r="F176" s="350" t="s">
        <v>2930</v>
      </c>
      <c r="G176" s="327"/>
      <c r="H176" s="327" t="s">
        <v>2991</v>
      </c>
      <c r="I176" s="327" t="s">
        <v>2926</v>
      </c>
      <c r="J176" s="327">
        <v>50</v>
      </c>
      <c r="K176" s="375"/>
    </row>
    <row r="177" s="1" customFormat="1" ht="15" customHeight="1">
      <c r="B177" s="352"/>
      <c r="C177" s="327" t="s">
        <v>138</v>
      </c>
      <c r="D177" s="327"/>
      <c r="E177" s="327"/>
      <c r="F177" s="350" t="s">
        <v>1375</v>
      </c>
      <c r="G177" s="327"/>
      <c r="H177" s="327" t="s">
        <v>2992</v>
      </c>
      <c r="I177" s="327" t="s">
        <v>2993</v>
      </c>
      <c r="J177" s="327"/>
      <c r="K177" s="375"/>
    </row>
    <row r="178" s="1" customFormat="1" ht="15" customHeight="1">
      <c r="B178" s="352"/>
      <c r="C178" s="327" t="s">
        <v>67</v>
      </c>
      <c r="D178" s="327"/>
      <c r="E178" s="327"/>
      <c r="F178" s="350" t="s">
        <v>1375</v>
      </c>
      <c r="G178" s="327"/>
      <c r="H178" s="327" t="s">
        <v>2994</v>
      </c>
      <c r="I178" s="327" t="s">
        <v>2995</v>
      </c>
      <c r="J178" s="327">
        <v>1</v>
      </c>
      <c r="K178" s="375"/>
    </row>
    <row r="179" s="1" customFormat="1" ht="15" customHeight="1">
      <c r="B179" s="352"/>
      <c r="C179" s="327" t="s">
        <v>63</v>
      </c>
      <c r="D179" s="327"/>
      <c r="E179" s="327"/>
      <c r="F179" s="350" t="s">
        <v>1375</v>
      </c>
      <c r="G179" s="327"/>
      <c r="H179" s="327" t="s">
        <v>2996</v>
      </c>
      <c r="I179" s="327" t="s">
        <v>2926</v>
      </c>
      <c r="J179" s="327">
        <v>20</v>
      </c>
      <c r="K179" s="375"/>
    </row>
    <row r="180" s="1" customFormat="1" ht="15" customHeight="1">
      <c r="B180" s="352"/>
      <c r="C180" s="327" t="s">
        <v>64</v>
      </c>
      <c r="D180" s="327"/>
      <c r="E180" s="327"/>
      <c r="F180" s="350" t="s">
        <v>1375</v>
      </c>
      <c r="G180" s="327"/>
      <c r="H180" s="327" t="s">
        <v>2997</v>
      </c>
      <c r="I180" s="327" t="s">
        <v>2926</v>
      </c>
      <c r="J180" s="327">
        <v>255</v>
      </c>
      <c r="K180" s="375"/>
    </row>
    <row r="181" s="1" customFormat="1" ht="15" customHeight="1">
      <c r="B181" s="352"/>
      <c r="C181" s="327" t="s">
        <v>139</v>
      </c>
      <c r="D181" s="327"/>
      <c r="E181" s="327"/>
      <c r="F181" s="350" t="s">
        <v>1375</v>
      </c>
      <c r="G181" s="327"/>
      <c r="H181" s="327" t="s">
        <v>2889</v>
      </c>
      <c r="I181" s="327" t="s">
        <v>2926</v>
      </c>
      <c r="J181" s="327">
        <v>10</v>
      </c>
      <c r="K181" s="375"/>
    </row>
    <row r="182" s="1" customFormat="1" ht="15" customHeight="1">
      <c r="B182" s="352"/>
      <c r="C182" s="327" t="s">
        <v>140</v>
      </c>
      <c r="D182" s="327"/>
      <c r="E182" s="327"/>
      <c r="F182" s="350" t="s">
        <v>1375</v>
      </c>
      <c r="G182" s="327"/>
      <c r="H182" s="327" t="s">
        <v>2998</v>
      </c>
      <c r="I182" s="327" t="s">
        <v>2959</v>
      </c>
      <c r="J182" s="327"/>
      <c r="K182" s="375"/>
    </row>
    <row r="183" s="1" customFormat="1" ht="15" customHeight="1">
      <c r="B183" s="352"/>
      <c r="C183" s="327" t="s">
        <v>2999</v>
      </c>
      <c r="D183" s="327"/>
      <c r="E183" s="327"/>
      <c r="F183" s="350" t="s">
        <v>1375</v>
      </c>
      <c r="G183" s="327"/>
      <c r="H183" s="327" t="s">
        <v>3000</v>
      </c>
      <c r="I183" s="327" t="s">
        <v>2959</v>
      </c>
      <c r="J183" s="327"/>
      <c r="K183" s="375"/>
    </row>
    <row r="184" s="1" customFormat="1" ht="15" customHeight="1">
      <c r="B184" s="352"/>
      <c r="C184" s="327" t="s">
        <v>2988</v>
      </c>
      <c r="D184" s="327"/>
      <c r="E184" s="327"/>
      <c r="F184" s="350" t="s">
        <v>1375</v>
      </c>
      <c r="G184" s="327"/>
      <c r="H184" s="327" t="s">
        <v>3001</v>
      </c>
      <c r="I184" s="327" t="s">
        <v>2959</v>
      </c>
      <c r="J184" s="327"/>
      <c r="K184" s="375"/>
    </row>
    <row r="185" s="1" customFormat="1" ht="15" customHeight="1">
      <c r="B185" s="352"/>
      <c r="C185" s="327" t="s">
        <v>142</v>
      </c>
      <c r="D185" s="327"/>
      <c r="E185" s="327"/>
      <c r="F185" s="350" t="s">
        <v>2930</v>
      </c>
      <c r="G185" s="327"/>
      <c r="H185" s="327" t="s">
        <v>3002</v>
      </c>
      <c r="I185" s="327" t="s">
        <v>2926</v>
      </c>
      <c r="J185" s="327">
        <v>50</v>
      </c>
      <c r="K185" s="375"/>
    </row>
    <row r="186" s="1" customFormat="1" ht="15" customHeight="1">
      <c r="B186" s="352"/>
      <c r="C186" s="327" t="s">
        <v>3003</v>
      </c>
      <c r="D186" s="327"/>
      <c r="E186" s="327"/>
      <c r="F186" s="350" t="s">
        <v>2930</v>
      </c>
      <c r="G186" s="327"/>
      <c r="H186" s="327" t="s">
        <v>3004</v>
      </c>
      <c r="I186" s="327" t="s">
        <v>3005</v>
      </c>
      <c r="J186" s="327"/>
      <c r="K186" s="375"/>
    </row>
    <row r="187" s="1" customFormat="1" ht="15" customHeight="1">
      <c r="B187" s="352"/>
      <c r="C187" s="327" t="s">
        <v>3006</v>
      </c>
      <c r="D187" s="327"/>
      <c r="E187" s="327"/>
      <c r="F187" s="350" t="s">
        <v>2930</v>
      </c>
      <c r="G187" s="327"/>
      <c r="H187" s="327" t="s">
        <v>3007</v>
      </c>
      <c r="I187" s="327" t="s">
        <v>3005</v>
      </c>
      <c r="J187" s="327"/>
      <c r="K187" s="375"/>
    </row>
    <row r="188" s="1" customFormat="1" ht="15" customHeight="1">
      <c r="B188" s="352"/>
      <c r="C188" s="327" t="s">
        <v>3008</v>
      </c>
      <c r="D188" s="327"/>
      <c r="E188" s="327"/>
      <c r="F188" s="350" t="s">
        <v>2930</v>
      </c>
      <c r="G188" s="327"/>
      <c r="H188" s="327" t="s">
        <v>3009</v>
      </c>
      <c r="I188" s="327" t="s">
        <v>3005</v>
      </c>
      <c r="J188" s="327"/>
      <c r="K188" s="375"/>
    </row>
    <row r="189" s="1" customFormat="1" ht="15" customHeight="1">
      <c r="B189" s="352"/>
      <c r="C189" s="388" t="s">
        <v>3010</v>
      </c>
      <c r="D189" s="327"/>
      <c r="E189" s="327"/>
      <c r="F189" s="350" t="s">
        <v>2930</v>
      </c>
      <c r="G189" s="327"/>
      <c r="H189" s="327" t="s">
        <v>3011</v>
      </c>
      <c r="I189" s="327" t="s">
        <v>3012</v>
      </c>
      <c r="J189" s="389" t="s">
        <v>3013</v>
      </c>
      <c r="K189" s="375"/>
    </row>
    <row r="190" s="18" customFormat="1" ht="15" customHeight="1">
      <c r="B190" s="390"/>
      <c r="C190" s="391" t="s">
        <v>3014</v>
      </c>
      <c r="D190" s="392"/>
      <c r="E190" s="392"/>
      <c r="F190" s="393" t="s">
        <v>2930</v>
      </c>
      <c r="G190" s="392"/>
      <c r="H190" s="392" t="s">
        <v>3015</v>
      </c>
      <c r="I190" s="392" t="s">
        <v>3012</v>
      </c>
      <c r="J190" s="394" t="s">
        <v>3013</v>
      </c>
      <c r="K190" s="395"/>
    </row>
    <row r="191" s="1" customFormat="1" ht="15" customHeight="1">
      <c r="B191" s="352"/>
      <c r="C191" s="388" t="s">
        <v>52</v>
      </c>
      <c r="D191" s="327"/>
      <c r="E191" s="327"/>
      <c r="F191" s="350" t="s">
        <v>1375</v>
      </c>
      <c r="G191" s="327"/>
      <c r="H191" s="324" t="s">
        <v>3016</v>
      </c>
      <c r="I191" s="327" t="s">
        <v>3017</v>
      </c>
      <c r="J191" s="327"/>
      <c r="K191" s="375"/>
    </row>
    <row r="192" s="1" customFormat="1" ht="15" customHeight="1">
      <c r="B192" s="352"/>
      <c r="C192" s="388" t="s">
        <v>3018</v>
      </c>
      <c r="D192" s="327"/>
      <c r="E192" s="327"/>
      <c r="F192" s="350" t="s">
        <v>1375</v>
      </c>
      <c r="G192" s="327"/>
      <c r="H192" s="327" t="s">
        <v>3019</v>
      </c>
      <c r="I192" s="327" t="s">
        <v>2959</v>
      </c>
      <c r="J192" s="327"/>
      <c r="K192" s="375"/>
    </row>
    <row r="193" s="1" customFormat="1" ht="15" customHeight="1">
      <c r="B193" s="352"/>
      <c r="C193" s="388" t="s">
        <v>3020</v>
      </c>
      <c r="D193" s="327"/>
      <c r="E193" s="327"/>
      <c r="F193" s="350" t="s">
        <v>1375</v>
      </c>
      <c r="G193" s="327"/>
      <c r="H193" s="327" t="s">
        <v>3021</v>
      </c>
      <c r="I193" s="327" t="s">
        <v>2959</v>
      </c>
      <c r="J193" s="327"/>
      <c r="K193" s="375"/>
    </row>
    <row r="194" s="1" customFormat="1" ht="15" customHeight="1">
      <c r="B194" s="352"/>
      <c r="C194" s="388" t="s">
        <v>3022</v>
      </c>
      <c r="D194" s="327"/>
      <c r="E194" s="327"/>
      <c r="F194" s="350" t="s">
        <v>2930</v>
      </c>
      <c r="G194" s="327"/>
      <c r="H194" s="327" t="s">
        <v>3023</v>
      </c>
      <c r="I194" s="327" t="s">
        <v>2959</v>
      </c>
      <c r="J194" s="327"/>
      <c r="K194" s="375"/>
    </row>
    <row r="195" s="1" customFormat="1" ht="15" customHeight="1">
      <c r="B195" s="381"/>
      <c r="C195" s="396"/>
      <c r="D195" s="361"/>
      <c r="E195" s="361"/>
      <c r="F195" s="361"/>
      <c r="G195" s="361"/>
      <c r="H195" s="361"/>
      <c r="I195" s="361"/>
      <c r="J195" s="361"/>
      <c r="K195" s="382"/>
    </row>
    <row r="196" s="1" customFormat="1" ht="18.75" customHeight="1">
      <c r="B196" s="363"/>
      <c r="C196" s="373"/>
      <c r="D196" s="373"/>
      <c r="E196" s="373"/>
      <c r="F196" s="383"/>
      <c r="G196" s="373"/>
      <c r="H196" s="373"/>
      <c r="I196" s="373"/>
      <c r="J196" s="373"/>
      <c r="K196" s="363"/>
    </row>
    <row r="197" s="1" customFormat="1" ht="18.75" customHeight="1">
      <c r="B197" s="363"/>
      <c r="C197" s="373"/>
      <c r="D197" s="373"/>
      <c r="E197" s="373"/>
      <c r="F197" s="383"/>
      <c r="G197" s="373"/>
      <c r="H197" s="373"/>
      <c r="I197" s="373"/>
      <c r="J197" s="373"/>
      <c r="K197" s="363"/>
    </row>
    <row r="198" s="1" customFormat="1" ht="18.75" customHeight="1">
      <c r="B198" s="335"/>
      <c r="C198" s="335"/>
      <c r="D198" s="335"/>
      <c r="E198" s="335"/>
      <c r="F198" s="335"/>
      <c r="G198" s="335"/>
      <c r="H198" s="335"/>
      <c r="I198" s="335"/>
      <c r="J198" s="335"/>
      <c r="K198" s="335"/>
    </row>
    <row r="199" s="1" customFormat="1" ht="13.5">
      <c r="B199" s="314"/>
      <c r="C199" s="315"/>
      <c r="D199" s="315"/>
      <c r="E199" s="315"/>
      <c r="F199" s="315"/>
      <c r="G199" s="315"/>
      <c r="H199" s="315"/>
      <c r="I199" s="315"/>
      <c r="J199" s="315"/>
      <c r="K199" s="316"/>
    </row>
    <row r="200" s="1" customFormat="1" ht="21">
      <c r="B200" s="317"/>
      <c r="C200" s="318" t="s">
        <v>3024</v>
      </c>
      <c r="D200" s="318"/>
      <c r="E200" s="318"/>
      <c r="F200" s="318"/>
      <c r="G200" s="318"/>
      <c r="H200" s="318"/>
      <c r="I200" s="318"/>
      <c r="J200" s="318"/>
      <c r="K200" s="319"/>
    </row>
    <row r="201" s="1" customFormat="1" ht="25.5" customHeight="1">
      <c r="B201" s="317"/>
      <c r="C201" s="397" t="s">
        <v>3025</v>
      </c>
      <c r="D201" s="397"/>
      <c r="E201" s="397"/>
      <c r="F201" s="397" t="s">
        <v>3026</v>
      </c>
      <c r="G201" s="398"/>
      <c r="H201" s="397" t="s">
        <v>3027</v>
      </c>
      <c r="I201" s="397"/>
      <c r="J201" s="397"/>
      <c r="K201" s="319"/>
    </row>
    <row r="202" s="1" customFormat="1" ht="5.25" customHeight="1">
      <c r="B202" s="352"/>
      <c r="C202" s="347"/>
      <c r="D202" s="347"/>
      <c r="E202" s="347"/>
      <c r="F202" s="347"/>
      <c r="G202" s="373"/>
      <c r="H202" s="347"/>
      <c r="I202" s="347"/>
      <c r="J202" s="347"/>
      <c r="K202" s="375"/>
    </row>
    <row r="203" s="1" customFormat="1" ht="15" customHeight="1">
      <c r="B203" s="352"/>
      <c r="C203" s="327" t="s">
        <v>3017</v>
      </c>
      <c r="D203" s="327"/>
      <c r="E203" s="327"/>
      <c r="F203" s="350" t="s">
        <v>53</v>
      </c>
      <c r="G203" s="327"/>
      <c r="H203" s="327" t="s">
        <v>3028</v>
      </c>
      <c r="I203" s="327"/>
      <c r="J203" s="327"/>
      <c r="K203" s="375"/>
    </row>
    <row r="204" s="1" customFormat="1" ht="15" customHeight="1">
      <c r="B204" s="352"/>
      <c r="C204" s="327"/>
      <c r="D204" s="327"/>
      <c r="E204" s="327"/>
      <c r="F204" s="350" t="s">
        <v>54</v>
      </c>
      <c r="G204" s="327"/>
      <c r="H204" s="327" t="s">
        <v>3029</v>
      </c>
      <c r="I204" s="327"/>
      <c r="J204" s="327"/>
      <c r="K204" s="375"/>
    </row>
    <row r="205" s="1" customFormat="1" ht="15" customHeight="1">
      <c r="B205" s="352"/>
      <c r="C205" s="327"/>
      <c r="D205" s="327"/>
      <c r="E205" s="327"/>
      <c r="F205" s="350" t="s">
        <v>57</v>
      </c>
      <c r="G205" s="327"/>
      <c r="H205" s="327" t="s">
        <v>3030</v>
      </c>
      <c r="I205" s="327"/>
      <c r="J205" s="327"/>
      <c r="K205" s="375"/>
    </row>
    <row r="206" s="1" customFormat="1" ht="15" customHeight="1">
      <c r="B206" s="352"/>
      <c r="C206" s="327"/>
      <c r="D206" s="327"/>
      <c r="E206" s="327"/>
      <c r="F206" s="350" t="s">
        <v>55</v>
      </c>
      <c r="G206" s="327"/>
      <c r="H206" s="327" t="s">
        <v>3031</v>
      </c>
      <c r="I206" s="327"/>
      <c r="J206" s="327"/>
      <c r="K206" s="375"/>
    </row>
    <row r="207" s="1" customFormat="1" ht="15" customHeight="1">
      <c r="B207" s="352"/>
      <c r="C207" s="327"/>
      <c r="D207" s="327"/>
      <c r="E207" s="327"/>
      <c r="F207" s="350" t="s">
        <v>56</v>
      </c>
      <c r="G207" s="327"/>
      <c r="H207" s="327" t="s">
        <v>3032</v>
      </c>
      <c r="I207" s="327"/>
      <c r="J207" s="327"/>
      <c r="K207" s="375"/>
    </row>
    <row r="208" s="1" customFormat="1" ht="15" customHeight="1">
      <c r="B208" s="352"/>
      <c r="C208" s="327"/>
      <c r="D208" s="327"/>
      <c r="E208" s="327"/>
      <c r="F208" s="350"/>
      <c r="G208" s="327"/>
      <c r="H208" s="327"/>
      <c r="I208" s="327"/>
      <c r="J208" s="327"/>
      <c r="K208" s="375"/>
    </row>
    <row r="209" s="1" customFormat="1" ht="15" customHeight="1">
      <c r="B209" s="352"/>
      <c r="C209" s="327" t="s">
        <v>2971</v>
      </c>
      <c r="D209" s="327"/>
      <c r="E209" s="327"/>
      <c r="F209" s="350" t="s">
        <v>95</v>
      </c>
      <c r="G209" s="327"/>
      <c r="H209" s="327" t="s">
        <v>3033</v>
      </c>
      <c r="I209" s="327"/>
      <c r="J209" s="327"/>
      <c r="K209" s="375"/>
    </row>
    <row r="210" s="1" customFormat="1" ht="15" customHeight="1">
      <c r="B210" s="352"/>
      <c r="C210" s="327"/>
      <c r="D210" s="327"/>
      <c r="E210" s="327"/>
      <c r="F210" s="350" t="s">
        <v>2869</v>
      </c>
      <c r="G210" s="327"/>
      <c r="H210" s="327" t="s">
        <v>2870</v>
      </c>
      <c r="I210" s="327"/>
      <c r="J210" s="327"/>
      <c r="K210" s="375"/>
    </row>
    <row r="211" s="1" customFormat="1" ht="15" customHeight="1">
      <c r="B211" s="352"/>
      <c r="C211" s="327"/>
      <c r="D211" s="327"/>
      <c r="E211" s="327"/>
      <c r="F211" s="350" t="s">
        <v>2867</v>
      </c>
      <c r="G211" s="327"/>
      <c r="H211" s="327" t="s">
        <v>3034</v>
      </c>
      <c r="I211" s="327"/>
      <c r="J211" s="327"/>
      <c r="K211" s="375"/>
    </row>
    <row r="212" s="1" customFormat="1" ht="15" customHeight="1">
      <c r="B212" s="399"/>
      <c r="C212" s="327"/>
      <c r="D212" s="327"/>
      <c r="E212" s="327"/>
      <c r="F212" s="350" t="s">
        <v>89</v>
      </c>
      <c r="G212" s="388"/>
      <c r="H212" s="379" t="s">
        <v>2871</v>
      </c>
      <c r="I212" s="379"/>
      <c r="J212" s="379"/>
      <c r="K212" s="400"/>
    </row>
    <row r="213" s="1" customFormat="1" ht="15" customHeight="1">
      <c r="B213" s="399"/>
      <c r="C213" s="327"/>
      <c r="D213" s="327"/>
      <c r="E213" s="327"/>
      <c r="F213" s="350" t="s">
        <v>2872</v>
      </c>
      <c r="G213" s="388"/>
      <c r="H213" s="379" t="s">
        <v>3035</v>
      </c>
      <c r="I213" s="379"/>
      <c r="J213" s="379"/>
      <c r="K213" s="400"/>
    </row>
    <row r="214" s="1" customFormat="1" ht="15" customHeight="1">
      <c r="B214" s="399"/>
      <c r="C214" s="327"/>
      <c r="D214" s="327"/>
      <c r="E214" s="327"/>
      <c r="F214" s="350"/>
      <c r="G214" s="388"/>
      <c r="H214" s="379"/>
      <c r="I214" s="379"/>
      <c r="J214" s="379"/>
      <c r="K214" s="400"/>
    </row>
    <row r="215" s="1" customFormat="1" ht="15" customHeight="1">
      <c r="B215" s="399"/>
      <c r="C215" s="327" t="s">
        <v>2995</v>
      </c>
      <c r="D215" s="327"/>
      <c r="E215" s="327"/>
      <c r="F215" s="350">
        <v>1</v>
      </c>
      <c r="G215" s="388"/>
      <c r="H215" s="379" t="s">
        <v>3036</v>
      </c>
      <c r="I215" s="379"/>
      <c r="J215" s="379"/>
      <c r="K215" s="400"/>
    </row>
    <row r="216" s="1" customFormat="1" ht="15" customHeight="1">
      <c r="B216" s="399"/>
      <c r="C216" s="327"/>
      <c r="D216" s="327"/>
      <c r="E216" s="327"/>
      <c r="F216" s="350">
        <v>2</v>
      </c>
      <c r="G216" s="388"/>
      <c r="H216" s="379" t="s">
        <v>3037</v>
      </c>
      <c r="I216" s="379"/>
      <c r="J216" s="379"/>
      <c r="K216" s="400"/>
    </row>
    <row r="217" s="1" customFormat="1" ht="15" customHeight="1">
      <c r="B217" s="399"/>
      <c r="C217" s="327"/>
      <c r="D217" s="327"/>
      <c r="E217" s="327"/>
      <c r="F217" s="350">
        <v>3</v>
      </c>
      <c r="G217" s="388"/>
      <c r="H217" s="379" t="s">
        <v>3038</v>
      </c>
      <c r="I217" s="379"/>
      <c r="J217" s="379"/>
      <c r="K217" s="400"/>
    </row>
    <row r="218" s="1" customFormat="1" ht="15" customHeight="1">
      <c r="B218" s="399"/>
      <c r="C218" s="327"/>
      <c r="D218" s="327"/>
      <c r="E218" s="327"/>
      <c r="F218" s="350">
        <v>4</v>
      </c>
      <c r="G218" s="388"/>
      <c r="H218" s="379" t="s">
        <v>3039</v>
      </c>
      <c r="I218" s="379"/>
      <c r="J218" s="379"/>
      <c r="K218" s="400"/>
    </row>
    <row r="219" s="1" customFormat="1" ht="12.75" customHeight="1">
      <c r="B219" s="401"/>
      <c r="C219" s="402"/>
      <c r="D219" s="402"/>
      <c r="E219" s="402"/>
      <c r="F219" s="402"/>
      <c r="G219" s="402"/>
      <c r="H219" s="402"/>
      <c r="I219" s="402"/>
      <c r="J219" s="402"/>
      <c r="K219" s="40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127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128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92</v>
      </c>
      <c r="G11" s="42"/>
      <c r="H11" s="42"/>
      <c r="I11" s="146" t="s">
        <v>20</v>
      </c>
      <c r="J11" s="137" t="s">
        <v>44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16. 2. 2021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33</v>
      </c>
      <c r="F15" s="42"/>
      <c r="G15" s="42"/>
      <c r="H15" s="42"/>
      <c r="I15" s="146" t="s">
        <v>34</v>
      </c>
      <c r="J15" s="137" t="s">
        <v>35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36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34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38</v>
      </c>
      <c r="E20" s="42"/>
      <c r="F20" s="42"/>
      <c r="G20" s="42"/>
      <c r="H20" s="42"/>
      <c r="I20" s="146" t="s">
        <v>31</v>
      </c>
      <c r="J20" s="137" t="s">
        <v>39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40</v>
      </c>
      <c r="F21" s="42"/>
      <c r="G21" s="42"/>
      <c r="H21" s="42"/>
      <c r="I21" s="146" t="s">
        <v>34</v>
      </c>
      <c r="J21" s="137" t="s">
        <v>41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43</v>
      </c>
      <c r="E23" s="42"/>
      <c r="F23" s="42"/>
      <c r="G23" s="42"/>
      <c r="H23" s="42"/>
      <c r="I23" s="146" t="s">
        <v>31</v>
      </c>
      <c r="J23" s="137" t="s">
        <v>44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45</v>
      </c>
      <c r="F24" s="42"/>
      <c r="G24" s="42"/>
      <c r="H24" s="42"/>
      <c r="I24" s="146" t="s">
        <v>34</v>
      </c>
      <c r="J24" s="137" t="s">
        <v>44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46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1"/>
      <c r="B27" s="152"/>
      <c r="C27" s="151"/>
      <c r="D27" s="151"/>
      <c r="E27" s="153" t="s">
        <v>44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48</v>
      </c>
      <c r="E30" s="42"/>
      <c r="F30" s="42"/>
      <c r="G30" s="42"/>
      <c r="H30" s="42"/>
      <c r="I30" s="42"/>
      <c r="J30" s="157">
        <f>ROUND(J83,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50</v>
      </c>
      <c r="G32" s="42"/>
      <c r="H32" s="42"/>
      <c r="I32" s="158" t="s">
        <v>49</v>
      </c>
      <c r="J32" s="158" t="s">
        <v>51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52</v>
      </c>
      <c r="E33" s="146" t="s">
        <v>53</v>
      </c>
      <c r="F33" s="160">
        <f>ROUND((SUM(BE83:BE109)),  2)</f>
        <v>0</v>
      </c>
      <c r="G33" s="42"/>
      <c r="H33" s="42"/>
      <c r="I33" s="161">
        <v>0.20999999999999999</v>
      </c>
      <c r="J33" s="160">
        <f>ROUND(((SUM(BE83:BE109))*I33),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54</v>
      </c>
      <c r="F34" s="160">
        <f>ROUND((SUM(BF83:BF109)),  2)</f>
        <v>0</v>
      </c>
      <c r="G34" s="42"/>
      <c r="H34" s="42"/>
      <c r="I34" s="161">
        <v>0.12</v>
      </c>
      <c r="J34" s="160">
        <f>ROUND(((SUM(BF83:BF109))*I34),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55</v>
      </c>
      <c r="F35" s="160">
        <f>ROUND((SUM(BG83:BG109)),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56</v>
      </c>
      <c r="F36" s="160">
        <f>ROUND((SUM(BH83:BH109)),  2)</f>
        <v>0</v>
      </c>
      <c r="G36" s="42"/>
      <c r="H36" s="42"/>
      <c r="I36" s="161">
        <v>0.12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57</v>
      </c>
      <c r="F37" s="160">
        <f>ROUND((SUM(BI83:BI109)),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58</v>
      </c>
      <c r="E39" s="164"/>
      <c r="F39" s="164"/>
      <c r="G39" s="165" t="s">
        <v>59</v>
      </c>
      <c r="H39" s="166" t="s">
        <v>60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129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Rekonstrukce vodovodu a kanalizace Dolní Němčice - 2026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127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VRN-00 - Vedlejší rozpočtové náklady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Dolní Němčice</v>
      </c>
      <c r="G52" s="44"/>
      <c r="H52" s="44"/>
      <c r="I52" s="35" t="s">
        <v>24</v>
      </c>
      <c r="J52" s="76" t="str">
        <f>IF(J12="","",J12)</f>
        <v>16. 2. 2021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>Město Dačice</v>
      </c>
      <c r="G54" s="44"/>
      <c r="H54" s="44"/>
      <c r="I54" s="35" t="s">
        <v>38</v>
      </c>
      <c r="J54" s="40" t="str">
        <f>E21</f>
        <v>VAK projekt s.r.o.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>Ing. Martina Zamlinská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130</v>
      </c>
      <c r="D57" s="175"/>
      <c r="E57" s="175"/>
      <c r="F57" s="175"/>
      <c r="G57" s="175"/>
      <c r="H57" s="175"/>
      <c r="I57" s="175"/>
      <c r="J57" s="176" t="s">
        <v>131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80</v>
      </c>
      <c r="D59" s="44"/>
      <c r="E59" s="44"/>
      <c r="F59" s="44"/>
      <c r="G59" s="44"/>
      <c r="H59" s="44"/>
      <c r="I59" s="44"/>
      <c r="J59" s="106">
        <f>J83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132</v>
      </c>
    </row>
    <row r="60" s="9" customFormat="1" ht="24.96" customHeight="1">
      <c r="A60" s="9"/>
      <c r="B60" s="178"/>
      <c r="C60" s="179"/>
      <c r="D60" s="180" t="s">
        <v>133</v>
      </c>
      <c r="E60" s="181"/>
      <c r="F60" s="181"/>
      <c r="G60" s="181"/>
      <c r="H60" s="181"/>
      <c r="I60" s="181"/>
      <c r="J60" s="182">
        <f>J84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134</v>
      </c>
      <c r="E61" s="186"/>
      <c r="F61" s="186"/>
      <c r="G61" s="186"/>
      <c r="H61" s="186"/>
      <c r="I61" s="186"/>
      <c r="J61" s="187">
        <f>J85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135</v>
      </c>
      <c r="E62" s="186"/>
      <c r="F62" s="186"/>
      <c r="G62" s="186"/>
      <c r="H62" s="186"/>
      <c r="I62" s="186"/>
      <c r="J62" s="187">
        <f>J104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9"/>
      <c r="D63" s="185" t="s">
        <v>136</v>
      </c>
      <c r="E63" s="186"/>
      <c r="F63" s="186"/>
      <c r="G63" s="186"/>
      <c r="H63" s="186"/>
      <c r="I63" s="186"/>
      <c r="J63" s="187">
        <f>J107</f>
        <v>0</v>
      </c>
      <c r="K63" s="129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2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148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5" s="2" customFormat="1" ht="6.96" customHeight="1">
      <c r="A65" s="42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4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9" s="2" customFormat="1" ht="6.96" customHeight="1">
      <c r="A69" s="42"/>
      <c r="B69" s="65"/>
      <c r="C69" s="66"/>
      <c r="D69" s="66"/>
      <c r="E69" s="66"/>
      <c r="F69" s="66"/>
      <c r="G69" s="66"/>
      <c r="H69" s="66"/>
      <c r="I69" s="66"/>
      <c r="J69" s="66"/>
      <c r="K69" s="66"/>
      <c r="L69" s="14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24.96" customHeight="1">
      <c r="A70" s="42"/>
      <c r="B70" s="43"/>
      <c r="C70" s="26" t="s">
        <v>137</v>
      </c>
      <c r="D70" s="44"/>
      <c r="E70" s="44"/>
      <c r="F70" s="44"/>
      <c r="G70" s="44"/>
      <c r="H70" s="44"/>
      <c r="I70" s="44"/>
      <c r="J70" s="44"/>
      <c r="K70" s="44"/>
      <c r="L70" s="14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5" t="s">
        <v>16</v>
      </c>
      <c r="D72" s="44"/>
      <c r="E72" s="44"/>
      <c r="F72" s="44"/>
      <c r="G72" s="44"/>
      <c r="H72" s="44"/>
      <c r="I72" s="44"/>
      <c r="J72" s="44"/>
      <c r="K72" s="44"/>
      <c r="L72" s="14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6.5" customHeight="1">
      <c r="A73" s="42"/>
      <c r="B73" s="43"/>
      <c r="C73" s="44"/>
      <c r="D73" s="44"/>
      <c r="E73" s="173" t="str">
        <f>E7</f>
        <v>Rekonstrukce vodovodu a kanalizace Dolní Němčice - 2026</v>
      </c>
      <c r="F73" s="35"/>
      <c r="G73" s="35"/>
      <c r="H73" s="35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127</v>
      </c>
      <c r="D74" s="44"/>
      <c r="E74" s="44"/>
      <c r="F74" s="44"/>
      <c r="G74" s="44"/>
      <c r="H74" s="44"/>
      <c r="I74" s="44"/>
      <c r="J74" s="44"/>
      <c r="K74" s="4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73" t="str">
        <f>E9</f>
        <v>VRN-00 - Vedlejší rozpočtové náklady</v>
      </c>
      <c r="F75" s="44"/>
      <c r="G75" s="44"/>
      <c r="H75" s="44"/>
      <c r="I75" s="44"/>
      <c r="J75" s="44"/>
      <c r="K75" s="44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22</v>
      </c>
      <c r="D77" s="44"/>
      <c r="E77" s="44"/>
      <c r="F77" s="30" t="str">
        <f>F12</f>
        <v>Dolní Němčice</v>
      </c>
      <c r="G77" s="44"/>
      <c r="H77" s="44"/>
      <c r="I77" s="35" t="s">
        <v>24</v>
      </c>
      <c r="J77" s="76" t="str">
        <f>IF(J12="","",J12)</f>
        <v>16. 2. 2021</v>
      </c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5.15" customHeight="1">
      <c r="A79" s="42"/>
      <c r="B79" s="43"/>
      <c r="C79" s="35" t="s">
        <v>30</v>
      </c>
      <c r="D79" s="44"/>
      <c r="E79" s="44"/>
      <c r="F79" s="30" t="str">
        <f>E15</f>
        <v>Město Dačice</v>
      </c>
      <c r="G79" s="44"/>
      <c r="H79" s="44"/>
      <c r="I79" s="35" t="s">
        <v>38</v>
      </c>
      <c r="J79" s="40" t="str">
        <f>E21</f>
        <v>VAK projekt s.r.o.</v>
      </c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25.65" customHeight="1">
      <c r="A80" s="42"/>
      <c r="B80" s="43"/>
      <c r="C80" s="35" t="s">
        <v>36</v>
      </c>
      <c r="D80" s="44"/>
      <c r="E80" s="44"/>
      <c r="F80" s="30" t="str">
        <f>IF(E18="","",E18)</f>
        <v>Vyplň údaj</v>
      </c>
      <c r="G80" s="44"/>
      <c r="H80" s="44"/>
      <c r="I80" s="35" t="s">
        <v>43</v>
      </c>
      <c r="J80" s="40" t="str">
        <f>E24</f>
        <v>Ing. Martina Zamlinská</v>
      </c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0.32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11" customFormat="1" ht="29.28" customHeight="1">
      <c r="A82" s="189"/>
      <c r="B82" s="190"/>
      <c r="C82" s="191" t="s">
        <v>138</v>
      </c>
      <c r="D82" s="192" t="s">
        <v>67</v>
      </c>
      <c r="E82" s="192" t="s">
        <v>63</v>
      </c>
      <c r="F82" s="192" t="s">
        <v>64</v>
      </c>
      <c r="G82" s="192" t="s">
        <v>139</v>
      </c>
      <c r="H82" s="192" t="s">
        <v>140</v>
      </c>
      <c r="I82" s="192" t="s">
        <v>141</v>
      </c>
      <c r="J82" s="192" t="s">
        <v>131</v>
      </c>
      <c r="K82" s="193" t="s">
        <v>142</v>
      </c>
      <c r="L82" s="194"/>
      <c r="M82" s="96" t="s">
        <v>44</v>
      </c>
      <c r="N82" s="97" t="s">
        <v>52</v>
      </c>
      <c r="O82" s="97" t="s">
        <v>143</v>
      </c>
      <c r="P82" s="97" t="s">
        <v>144</v>
      </c>
      <c r="Q82" s="97" t="s">
        <v>145</v>
      </c>
      <c r="R82" s="97" t="s">
        <v>146</v>
      </c>
      <c r="S82" s="97" t="s">
        <v>147</v>
      </c>
      <c r="T82" s="98" t="s">
        <v>148</v>
      </c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</row>
    <row r="83" s="2" customFormat="1" ht="22.8" customHeight="1">
      <c r="A83" s="42"/>
      <c r="B83" s="43"/>
      <c r="C83" s="103" t="s">
        <v>149</v>
      </c>
      <c r="D83" s="44"/>
      <c r="E83" s="44"/>
      <c r="F83" s="44"/>
      <c r="G83" s="44"/>
      <c r="H83" s="44"/>
      <c r="I83" s="44"/>
      <c r="J83" s="195">
        <f>BK83</f>
        <v>0</v>
      </c>
      <c r="K83" s="44"/>
      <c r="L83" s="48"/>
      <c r="M83" s="99"/>
      <c r="N83" s="196"/>
      <c r="O83" s="100"/>
      <c r="P83" s="197">
        <f>P84</f>
        <v>0</v>
      </c>
      <c r="Q83" s="100"/>
      <c r="R83" s="197">
        <f>R84</f>
        <v>0</v>
      </c>
      <c r="S83" s="100"/>
      <c r="T83" s="198">
        <f>T84</f>
        <v>0</v>
      </c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81</v>
      </c>
      <c r="AU83" s="20" t="s">
        <v>132</v>
      </c>
      <c r="BK83" s="199">
        <f>BK84</f>
        <v>0</v>
      </c>
    </row>
    <row r="84" s="12" customFormat="1" ht="25.92" customHeight="1">
      <c r="A84" s="12"/>
      <c r="B84" s="200"/>
      <c r="C84" s="201"/>
      <c r="D84" s="202" t="s">
        <v>81</v>
      </c>
      <c r="E84" s="203" t="s">
        <v>150</v>
      </c>
      <c r="F84" s="203" t="s">
        <v>88</v>
      </c>
      <c r="G84" s="201"/>
      <c r="H84" s="201"/>
      <c r="I84" s="204"/>
      <c r="J84" s="205">
        <f>BK84</f>
        <v>0</v>
      </c>
      <c r="K84" s="201"/>
      <c r="L84" s="206"/>
      <c r="M84" s="207"/>
      <c r="N84" s="208"/>
      <c r="O84" s="208"/>
      <c r="P84" s="209">
        <f>P85+P104+P107</f>
        <v>0</v>
      </c>
      <c r="Q84" s="208"/>
      <c r="R84" s="209">
        <f>R85+R104+R107</f>
        <v>0</v>
      </c>
      <c r="S84" s="208"/>
      <c r="T84" s="210">
        <f>T85+T104+T107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151</v>
      </c>
      <c r="AT84" s="212" t="s">
        <v>81</v>
      </c>
      <c r="AU84" s="212" t="s">
        <v>82</v>
      </c>
      <c r="AY84" s="211" t="s">
        <v>152</v>
      </c>
      <c r="BK84" s="213">
        <f>BK85+BK104+BK107</f>
        <v>0</v>
      </c>
    </row>
    <row r="85" s="12" customFormat="1" ht="22.8" customHeight="1">
      <c r="A85" s="12"/>
      <c r="B85" s="200"/>
      <c r="C85" s="201"/>
      <c r="D85" s="202" t="s">
        <v>81</v>
      </c>
      <c r="E85" s="214" t="s">
        <v>153</v>
      </c>
      <c r="F85" s="214" t="s">
        <v>154</v>
      </c>
      <c r="G85" s="201"/>
      <c r="H85" s="201"/>
      <c r="I85" s="204"/>
      <c r="J85" s="215">
        <f>BK85</f>
        <v>0</v>
      </c>
      <c r="K85" s="201"/>
      <c r="L85" s="206"/>
      <c r="M85" s="207"/>
      <c r="N85" s="208"/>
      <c r="O85" s="208"/>
      <c r="P85" s="209">
        <f>SUM(P86:P103)</f>
        <v>0</v>
      </c>
      <c r="Q85" s="208"/>
      <c r="R85" s="209">
        <f>SUM(R86:R103)</f>
        <v>0</v>
      </c>
      <c r="S85" s="208"/>
      <c r="T85" s="210">
        <f>SUM(T86:T103)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151</v>
      </c>
      <c r="AT85" s="212" t="s">
        <v>81</v>
      </c>
      <c r="AU85" s="212" t="s">
        <v>90</v>
      </c>
      <c r="AY85" s="211" t="s">
        <v>152</v>
      </c>
      <c r="BK85" s="213">
        <f>SUM(BK86:BK103)</f>
        <v>0</v>
      </c>
    </row>
    <row r="86" s="2" customFormat="1" ht="16.5" customHeight="1">
      <c r="A86" s="42"/>
      <c r="B86" s="43"/>
      <c r="C86" s="216" t="s">
        <v>90</v>
      </c>
      <c r="D86" s="216" t="s">
        <v>155</v>
      </c>
      <c r="E86" s="217" t="s">
        <v>156</v>
      </c>
      <c r="F86" s="218" t="s">
        <v>157</v>
      </c>
      <c r="G86" s="219" t="s">
        <v>158</v>
      </c>
      <c r="H86" s="220">
        <v>1</v>
      </c>
      <c r="I86" s="221"/>
      <c r="J86" s="222">
        <f>ROUND(I86*H86,2)</f>
        <v>0</v>
      </c>
      <c r="K86" s="218" t="s">
        <v>44</v>
      </c>
      <c r="L86" s="48"/>
      <c r="M86" s="223" t="s">
        <v>44</v>
      </c>
      <c r="N86" s="224" t="s">
        <v>53</v>
      </c>
      <c r="O86" s="88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27" t="s">
        <v>159</v>
      </c>
      <c r="AT86" s="227" t="s">
        <v>155</v>
      </c>
      <c r="AU86" s="227" t="s">
        <v>21</v>
      </c>
      <c r="AY86" s="20" t="s">
        <v>152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90</v>
      </c>
      <c r="BK86" s="228">
        <f>ROUND(I86*H86,2)</f>
        <v>0</v>
      </c>
      <c r="BL86" s="20" t="s">
        <v>159</v>
      </c>
      <c r="BM86" s="227" t="s">
        <v>160</v>
      </c>
    </row>
    <row r="87" s="2" customFormat="1">
      <c r="A87" s="42"/>
      <c r="B87" s="43"/>
      <c r="C87" s="44"/>
      <c r="D87" s="229" t="s">
        <v>161</v>
      </c>
      <c r="E87" s="44"/>
      <c r="F87" s="230" t="s">
        <v>162</v>
      </c>
      <c r="G87" s="44"/>
      <c r="H87" s="44"/>
      <c r="I87" s="231"/>
      <c r="J87" s="44"/>
      <c r="K87" s="44"/>
      <c r="L87" s="48"/>
      <c r="M87" s="232"/>
      <c r="N87" s="233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161</v>
      </c>
      <c r="AU87" s="20" t="s">
        <v>21</v>
      </c>
    </row>
    <row r="88" s="2" customFormat="1" ht="16.5" customHeight="1">
      <c r="A88" s="42"/>
      <c r="B88" s="43"/>
      <c r="C88" s="216" t="s">
        <v>21</v>
      </c>
      <c r="D88" s="216" t="s">
        <v>155</v>
      </c>
      <c r="E88" s="217" t="s">
        <v>163</v>
      </c>
      <c r="F88" s="218" t="s">
        <v>164</v>
      </c>
      <c r="G88" s="219" t="s">
        <v>158</v>
      </c>
      <c r="H88" s="220">
        <v>1</v>
      </c>
      <c r="I88" s="221"/>
      <c r="J88" s="222">
        <f>ROUND(I88*H88,2)</f>
        <v>0</v>
      </c>
      <c r="K88" s="218" t="s">
        <v>44</v>
      </c>
      <c r="L88" s="48"/>
      <c r="M88" s="223" t="s">
        <v>44</v>
      </c>
      <c r="N88" s="224" t="s">
        <v>53</v>
      </c>
      <c r="O88" s="88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7" t="s">
        <v>159</v>
      </c>
      <c r="AT88" s="227" t="s">
        <v>155</v>
      </c>
      <c r="AU88" s="227" t="s">
        <v>21</v>
      </c>
      <c r="AY88" s="20" t="s">
        <v>152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90</v>
      </c>
      <c r="BK88" s="228">
        <f>ROUND(I88*H88,2)</f>
        <v>0</v>
      </c>
      <c r="BL88" s="20" t="s">
        <v>159</v>
      </c>
      <c r="BM88" s="227" t="s">
        <v>165</v>
      </c>
    </row>
    <row r="89" s="13" customFormat="1">
      <c r="A89" s="13"/>
      <c r="B89" s="234"/>
      <c r="C89" s="235"/>
      <c r="D89" s="229" t="s">
        <v>166</v>
      </c>
      <c r="E89" s="236" t="s">
        <v>44</v>
      </c>
      <c r="F89" s="237" t="s">
        <v>90</v>
      </c>
      <c r="G89" s="235"/>
      <c r="H89" s="238">
        <v>1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166</v>
      </c>
      <c r="AU89" s="244" t="s">
        <v>21</v>
      </c>
      <c r="AV89" s="13" t="s">
        <v>21</v>
      </c>
      <c r="AW89" s="13" t="s">
        <v>42</v>
      </c>
      <c r="AX89" s="13" t="s">
        <v>90</v>
      </c>
      <c r="AY89" s="244" t="s">
        <v>152</v>
      </c>
    </row>
    <row r="90" s="2" customFormat="1" ht="16.5" customHeight="1">
      <c r="A90" s="42"/>
      <c r="B90" s="43"/>
      <c r="C90" s="216" t="s">
        <v>167</v>
      </c>
      <c r="D90" s="216" t="s">
        <v>155</v>
      </c>
      <c r="E90" s="217" t="s">
        <v>168</v>
      </c>
      <c r="F90" s="218" t="s">
        <v>169</v>
      </c>
      <c r="G90" s="219" t="s">
        <v>158</v>
      </c>
      <c r="H90" s="220">
        <v>1</v>
      </c>
      <c r="I90" s="221"/>
      <c r="J90" s="222">
        <f>ROUND(I90*H90,2)</f>
        <v>0</v>
      </c>
      <c r="K90" s="218" t="s">
        <v>44</v>
      </c>
      <c r="L90" s="48"/>
      <c r="M90" s="223" t="s">
        <v>44</v>
      </c>
      <c r="N90" s="224" t="s">
        <v>53</v>
      </c>
      <c r="O90" s="88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27" t="s">
        <v>159</v>
      </c>
      <c r="AT90" s="227" t="s">
        <v>155</v>
      </c>
      <c r="AU90" s="227" t="s">
        <v>21</v>
      </c>
      <c r="AY90" s="20" t="s">
        <v>152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90</v>
      </c>
      <c r="BK90" s="228">
        <f>ROUND(I90*H90,2)</f>
        <v>0</v>
      </c>
      <c r="BL90" s="20" t="s">
        <v>159</v>
      </c>
      <c r="BM90" s="227" t="s">
        <v>170</v>
      </c>
    </row>
    <row r="91" s="2" customFormat="1" ht="21.75" customHeight="1">
      <c r="A91" s="42"/>
      <c r="B91" s="43"/>
      <c r="C91" s="216" t="s">
        <v>171</v>
      </c>
      <c r="D91" s="216" t="s">
        <v>155</v>
      </c>
      <c r="E91" s="217" t="s">
        <v>172</v>
      </c>
      <c r="F91" s="218" t="s">
        <v>173</v>
      </c>
      <c r="G91" s="219" t="s">
        <v>158</v>
      </c>
      <c r="H91" s="220">
        <v>1</v>
      </c>
      <c r="I91" s="221"/>
      <c r="J91" s="222">
        <f>ROUND(I91*H91,2)</f>
        <v>0</v>
      </c>
      <c r="K91" s="218" t="s">
        <v>44</v>
      </c>
      <c r="L91" s="48"/>
      <c r="M91" s="223" t="s">
        <v>44</v>
      </c>
      <c r="N91" s="224" t="s">
        <v>53</v>
      </c>
      <c r="O91" s="88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7" t="s">
        <v>159</v>
      </c>
      <c r="AT91" s="227" t="s">
        <v>155</v>
      </c>
      <c r="AU91" s="227" t="s">
        <v>21</v>
      </c>
      <c r="AY91" s="20" t="s">
        <v>152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90</v>
      </c>
      <c r="BK91" s="228">
        <f>ROUND(I91*H91,2)</f>
        <v>0</v>
      </c>
      <c r="BL91" s="20" t="s">
        <v>159</v>
      </c>
      <c r="BM91" s="227" t="s">
        <v>174</v>
      </c>
    </row>
    <row r="92" s="13" customFormat="1">
      <c r="A92" s="13"/>
      <c r="B92" s="234"/>
      <c r="C92" s="235"/>
      <c r="D92" s="229" t="s">
        <v>166</v>
      </c>
      <c r="E92" s="236" t="s">
        <v>44</v>
      </c>
      <c r="F92" s="237" t="s">
        <v>90</v>
      </c>
      <c r="G92" s="235"/>
      <c r="H92" s="238">
        <v>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4" t="s">
        <v>166</v>
      </c>
      <c r="AU92" s="244" t="s">
        <v>21</v>
      </c>
      <c r="AV92" s="13" t="s">
        <v>21</v>
      </c>
      <c r="AW92" s="13" t="s">
        <v>42</v>
      </c>
      <c r="AX92" s="13" t="s">
        <v>90</v>
      </c>
      <c r="AY92" s="244" t="s">
        <v>152</v>
      </c>
    </row>
    <row r="93" s="2" customFormat="1" ht="16.5" customHeight="1">
      <c r="A93" s="42"/>
      <c r="B93" s="43"/>
      <c r="C93" s="216" t="s">
        <v>151</v>
      </c>
      <c r="D93" s="216" t="s">
        <v>155</v>
      </c>
      <c r="E93" s="217" t="s">
        <v>175</v>
      </c>
      <c r="F93" s="218" t="s">
        <v>176</v>
      </c>
      <c r="G93" s="219" t="s">
        <v>158</v>
      </c>
      <c r="H93" s="220">
        <v>1</v>
      </c>
      <c r="I93" s="221"/>
      <c r="J93" s="222">
        <f>ROUND(I93*H93,2)</f>
        <v>0</v>
      </c>
      <c r="K93" s="218" t="s">
        <v>44</v>
      </c>
      <c r="L93" s="48"/>
      <c r="M93" s="223" t="s">
        <v>44</v>
      </c>
      <c r="N93" s="224" t="s">
        <v>53</v>
      </c>
      <c r="O93" s="88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27" t="s">
        <v>159</v>
      </c>
      <c r="AT93" s="227" t="s">
        <v>155</v>
      </c>
      <c r="AU93" s="227" t="s">
        <v>21</v>
      </c>
      <c r="AY93" s="20" t="s">
        <v>152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90</v>
      </c>
      <c r="BK93" s="228">
        <f>ROUND(I93*H93,2)</f>
        <v>0</v>
      </c>
      <c r="BL93" s="20" t="s">
        <v>159</v>
      </c>
      <c r="BM93" s="227" t="s">
        <v>177</v>
      </c>
    </row>
    <row r="94" s="2" customFormat="1">
      <c r="A94" s="42"/>
      <c r="B94" s="43"/>
      <c r="C94" s="44"/>
      <c r="D94" s="229" t="s">
        <v>161</v>
      </c>
      <c r="E94" s="44"/>
      <c r="F94" s="230" t="s">
        <v>178</v>
      </c>
      <c r="G94" s="44"/>
      <c r="H94" s="44"/>
      <c r="I94" s="231"/>
      <c r="J94" s="44"/>
      <c r="K94" s="44"/>
      <c r="L94" s="48"/>
      <c r="M94" s="232"/>
      <c r="N94" s="233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161</v>
      </c>
      <c r="AU94" s="20" t="s">
        <v>21</v>
      </c>
    </row>
    <row r="95" s="2" customFormat="1" ht="16.5" customHeight="1">
      <c r="A95" s="42"/>
      <c r="B95" s="43"/>
      <c r="C95" s="216" t="s">
        <v>179</v>
      </c>
      <c r="D95" s="216" t="s">
        <v>155</v>
      </c>
      <c r="E95" s="217" t="s">
        <v>180</v>
      </c>
      <c r="F95" s="218" t="s">
        <v>181</v>
      </c>
      <c r="G95" s="219" t="s">
        <v>158</v>
      </c>
      <c r="H95" s="220">
        <v>1</v>
      </c>
      <c r="I95" s="221"/>
      <c r="J95" s="222">
        <f>ROUND(I95*H95,2)</f>
        <v>0</v>
      </c>
      <c r="K95" s="218" t="s">
        <v>44</v>
      </c>
      <c r="L95" s="48"/>
      <c r="M95" s="223" t="s">
        <v>44</v>
      </c>
      <c r="N95" s="224" t="s">
        <v>53</v>
      </c>
      <c r="O95" s="88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27" t="s">
        <v>159</v>
      </c>
      <c r="AT95" s="227" t="s">
        <v>155</v>
      </c>
      <c r="AU95" s="227" t="s">
        <v>21</v>
      </c>
      <c r="AY95" s="20" t="s">
        <v>152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90</v>
      </c>
      <c r="BK95" s="228">
        <f>ROUND(I95*H95,2)</f>
        <v>0</v>
      </c>
      <c r="BL95" s="20" t="s">
        <v>159</v>
      </c>
      <c r="BM95" s="227" t="s">
        <v>182</v>
      </c>
    </row>
    <row r="96" s="2" customFormat="1">
      <c r="A96" s="42"/>
      <c r="B96" s="43"/>
      <c r="C96" s="44"/>
      <c r="D96" s="229" t="s">
        <v>161</v>
      </c>
      <c r="E96" s="44"/>
      <c r="F96" s="230" t="s">
        <v>183</v>
      </c>
      <c r="G96" s="44"/>
      <c r="H96" s="44"/>
      <c r="I96" s="231"/>
      <c r="J96" s="44"/>
      <c r="K96" s="44"/>
      <c r="L96" s="48"/>
      <c r="M96" s="232"/>
      <c r="N96" s="233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161</v>
      </c>
      <c r="AU96" s="20" t="s">
        <v>21</v>
      </c>
    </row>
    <row r="97" s="13" customFormat="1">
      <c r="A97" s="13"/>
      <c r="B97" s="234"/>
      <c r="C97" s="235"/>
      <c r="D97" s="229" t="s">
        <v>166</v>
      </c>
      <c r="E97" s="236" t="s">
        <v>44</v>
      </c>
      <c r="F97" s="237" t="s">
        <v>90</v>
      </c>
      <c r="G97" s="235"/>
      <c r="H97" s="238">
        <v>1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166</v>
      </c>
      <c r="AU97" s="244" t="s">
        <v>21</v>
      </c>
      <c r="AV97" s="13" t="s">
        <v>21</v>
      </c>
      <c r="AW97" s="13" t="s">
        <v>42</v>
      </c>
      <c r="AX97" s="13" t="s">
        <v>90</v>
      </c>
      <c r="AY97" s="244" t="s">
        <v>152</v>
      </c>
    </row>
    <row r="98" s="2" customFormat="1" ht="16.5" customHeight="1">
      <c r="A98" s="42"/>
      <c r="B98" s="43"/>
      <c r="C98" s="216" t="s">
        <v>184</v>
      </c>
      <c r="D98" s="216" t="s">
        <v>155</v>
      </c>
      <c r="E98" s="217" t="s">
        <v>185</v>
      </c>
      <c r="F98" s="218" t="s">
        <v>186</v>
      </c>
      <c r="G98" s="219" t="s">
        <v>158</v>
      </c>
      <c r="H98" s="220">
        <v>1</v>
      </c>
      <c r="I98" s="221"/>
      <c r="J98" s="222">
        <f>ROUND(I98*H98,2)</f>
        <v>0</v>
      </c>
      <c r="K98" s="218" t="s">
        <v>44</v>
      </c>
      <c r="L98" s="48"/>
      <c r="M98" s="223" t="s">
        <v>44</v>
      </c>
      <c r="N98" s="224" t="s">
        <v>53</v>
      </c>
      <c r="O98" s="88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7" t="s">
        <v>159</v>
      </c>
      <c r="AT98" s="227" t="s">
        <v>155</v>
      </c>
      <c r="AU98" s="227" t="s">
        <v>21</v>
      </c>
      <c r="AY98" s="20" t="s">
        <v>152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90</v>
      </c>
      <c r="BK98" s="228">
        <f>ROUND(I98*H98,2)</f>
        <v>0</v>
      </c>
      <c r="BL98" s="20" t="s">
        <v>159</v>
      </c>
      <c r="BM98" s="227" t="s">
        <v>187</v>
      </c>
    </row>
    <row r="99" s="13" customFormat="1">
      <c r="A99" s="13"/>
      <c r="B99" s="234"/>
      <c r="C99" s="235"/>
      <c r="D99" s="229" t="s">
        <v>166</v>
      </c>
      <c r="E99" s="236" t="s">
        <v>44</v>
      </c>
      <c r="F99" s="237" t="s">
        <v>90</v>
      </c>
      <c r="G99" s="235"/>
      <c r="H99" s="238">
        <v>1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166</v>
      </c>
      <c r="AU99" s="244" t="s">
        <v>21</v>
      </c>
      <c r="AV99" s="13" t="s">
        <v>21</v>
      </c>
      <c r="AW99" s="13" t="s">
        <v>42</v>
      </c>
      <c r="AX99" s="13" t="s">
        <v>90</v>
      </c>
      <c r="AY99" s="244" t="s">
        <v>152</v>
      </c>
    </row>
    <row r="100" s="2" customFormat="1" ht="16.5" customHeight="1">
      <c r="A100" s="42"/>
      <c r="B100" s="43"/>
      <c r="C100" s="216" t="s">
        <v>188</v>
      </c>
      <c r="D100" s="216" t="s">
        <v>155</v>
      </c>
      <c r="E100" s="217" t="s">
        <v>189</v>
      </c>
      <c r="F100" s="218" t="s">
        <v>190</v>
      </c>
      <c r="G100" s="219" t="s">
        <v>158</v>
      </c>
      <c r="H100" s="220">
        <v>1</v>
      </c>
      <c r="I100" s="221"/>
      <c r="J100" s="222">
        <f>ROUND(I100*H100,2)</f>
        <v>0</v>
      </c>
      <c r="K100" s="218" t="s">
        <v>44</v>
      </c>
      <c r="L100" s="48"/>
      <c r="M100" s="223" t="s">
        <v>44</v>
      </c>
      <c r="N100" s="224" t="s">
        <v>53</v>
      </c>
      <c r="O100" s="88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7" t="s">
        <v>159</v>
      </c>
      <c r="AT100" s="227" t="s">
        <v>155</v>
      </c>
      <c r="AU100" s="227" t="s">
        <v>21</v>
      </c>
      <c r="AY100" s="20" t="s">
        <v>152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90</v>
      </c>
      <c r="BK100" s="228">
        <f>ROUND(I100*H100,2)</f>
        <v>0</v>
      </c>
      <c r="BL100" s="20" t="s">
        <v>159</v>
      </c>
      <c r="BM100" s="227" t="s">
        <v>191</v>
      </c>
    </row>
    <row r="101" s="13" customFormat="1">
      <c r="A101" s="13"/>
      <c r="B101" s="234"/>
      <c r="C101" s="235"/>
      <c r="D101" s="229" t="s">
        <v>166</v>
      </c>
      <c r="E101" s="236" t="s">
        <v>44</v>
      </c>
      <c r="F101" s="237" t="s">
        <v>90</v>
      </c>
      <c r="G101" s="235"/>
      <c r="H101" s="238">
        <v>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166</v>
      </c>
      <c r="AU101" s="244" t="s">
        <v>21</v>
      </c>
      <c r="AV101" s="13" t="s">
        <v>21</v>
      </c>
      <c r="AW101" s="13" t="s">
        <v>42</v>
      </c>
      <c r="AX101" s="13" t="s">
        <v>90</v>
      </c>
      <c r="AY101" s="244" t="s">
        <v>152</v>
      </c>
    </row>
    <row r="102" s="2" customFormat="1" ht="16.5" customHeight="1">
      <c r="A102" s="42"/>
      <c r="B102" s="43"/>
      <c r="C102" s="216" t="s">
        <v>192</v>
      </c>
      <c r="D102" s="216" t="s">
        <v>155</v>
      </c>
      <c r="E102" s="217" t="s">
        <v>193</v>
      </c>
      <c r="F102" s="218" t="s">
        <v>194</v>
      </c>
      <c r="G102" s="219" t="s">
        <v>158</v>
      </c>
      <c r="H102" s="220">
        <v>1</v>
      </c>
      <c r="I102" s="221"/>
      <c r="J102" s="222">
        <f>ROUND(I102*H102,2)</f>
        <v>0</v>
      </c>
      <c r="K102" s="218" t="s">
        <v>44</v>
      </c>
      <c r="L102" s="48"/>
      <c r="M102" s="223" t="s">
        <v>44</v>
      </c>
      <c r="N102" s="224" t="s">
        <v>53</v>
      </c>
      <c r="O102" s="88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7" t="s">
        <v>159</v>
      </c>
      <c r="AT102" s="227" t="s">
        <v>155</v>
      </c>
      <c r="AU102" s="227" t="s">
        <v>21</v>
      </c>
      <c r="AY102" s="20" t="s">
        <v>152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90</v>
      </c>
      <c r="BK102" s="228">
        <f>ROUND(I102*H102,2)</f>
        <v>0</v>
      </c>
      <c r="BL102" s="20" t="s">
        <v>159</v>
      </c>
      <c r="BM102" s="227" t="s">
        <v>195</v>
      </c>
    </row>
    <row r="103" s="13" customFormat="1">
      <c r="A103" s="13"/>
      <c r="B103" s="234"/>
      <c r="C103" s="235"/>
      <c r="D103" s="229" t="s">
        <v>166</v>
      </c>
      <c r="E103" s="236" t="s">
        <v>44</v>
      </c>
      <c r="F103" s="237" t="s">
        <v>90</v>
      </c>
      <c r="G103" s="235"/>
      <c r="H103" s="238">
        <v>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166</v>
      </c>
      <c r="AU103" s="244" t="s">
        <v>21</v>
      </c>
      <c r="AV103" s="13" t="s">
        <v>21</v>
      </c>
      <c r="AW103" s="13" t="s">
        <v>42</v>
      </c>
      <c r="AX103" s="13" t="s">
        <v>90</v>
      </c>
      <c r="AY103" s="244" t="s">
        <v>152</v>
      </c>
    </row>
    <row r="104" s="12" customFormat="1" ht="22.8" customHeight="1">
      <c r="A104" s="12"/>
      <c r="B104" s="200"/>
      <c r="C104" s="201"/>
      <c r="D104" s="202" t="s">
        <v>81</v>
      </c>
      <c r="E104" s="214" t="s">
        <v>196</v>
      </c>
      <c r="F104" s="214" t="s">
        <v>197</v>
      </c>
      <c r="G104" s="201"/>
      <c r="H104" s="201"/>
      <c r="I104" s="204"/>
      <c r="J104" s="215">
        <f>BK104</f>
        <v>0</v>
      </c>
      <c r="K104" s="201"/>
      <c r="L104" s="206"/>
      <c r="M104" s="207"/>
      <c r="N104" s="208"/>
      <c r="O104" s="208"/>
      <c r="P104" s="209">
        <f>SUM(P105:P106)</f>
        <v>0</v>
      </c>
      <c r="Q104" s="208"/>
      <c r="R104" s="209">
        <f>SUM(R105:R106)</f>
        <v>0</v>
      </c>
      <c r="S104" s="208"/>
      <c r="T104" s="210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151</v>
      </c>
      <c r="AT104" s="212" t="s">
        <v>81</v>
      </c>
      <c r="AU104" s="212" t="s">
        <v>90</v>
      </c>
      <c r="AY104" s="211" t="s">
        <v>152</v>
      </c>
      <c r="BK104" s="213">
        <f>SUM(BK105:BK106)</f>
        <v>0</v>
      </c>
    </row>
    <row r="105" s="2" customFormat="1" ht="16.5" customHeight="1">
      <c r="A105" s="42"/>
      <c r="B105" s="43"/>
      <c r="C105" s="216" t="s">
        <v>198</v>
      </c>
      <c r="D105" s="216" t="s">
        <v>155</v>
      </c>
      <c r="E105" s="217" t="s">
        <v>199</v>
      </c>
      <c r="F105" s="218" t="s">
        <v>197</v>
      </c>
      <c r="G105" s="219" t="s">
        <v>158</v>
      </c>
      <c r="H105" s="220">
        <v>1</v>
      </c>
      <c r="I105" s="221"/>
      <c r="J105" s="222">
        <f>ROUND(I105*H105,2)</f>
        <v>0</v>
      </c>
      <c r="K105" s="218" t="s">
        <v>44</v>
      </c>
      <c r="L105" s="48"/>
      <c r="M105" s="223" t="s">
        <v>44</v>
      </c>
      <c r="N105" s="224" t="s">
        <v>53</v>
      </c>
      <c r="O105" s="88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7" t="s">
        <v>159</v>
      </c>
      <c r="AT105" s="227" t="s">
        <v>155</v>
      </c>
      <c r="AU105" s="227" t="s">
        <v>21</v>
      </c>
      <c r="AY105" s="20" t="s">
        <v>152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90</v>
      </c>
      <c r="BK105" s="228">
        <f>ROUND(I105*H105,2)</f>
        <v>0</v>
      </c>
      <c r="BL105" s="20" t="s">
        <v>159</v>
      </c>
      <c r="BM105" s="227" t="s">
        <v>200</v>
      </c>
    </row>
    <row r="106" s="13" customFormat="1">
      <c r="A106" s="13"/>
      <c r="B106" s="234"/>
      <c r="C106" s="235"/>
      <c r="D106" s="229" t="s">
        <v>166</v>
      </c>
      <c r="E106" s="236" t="s">
        <v>44</v>
      </c>
      <c r="F106" s="237" t="s">
        <v>90</v>
      </c>
      <c r="G106" s="235"/>
      <c r="H106" s="238">
        <v>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166</v>
      </c>
      <c r="AU106" s="244" t="s">
        <v>21</v>
      </c>
      <c r="AV106" s="13" t="s">
        <v>21</v>
      </c>
      <c r="AW106" s="13" t="s">
        <v>42</v>
      </c>
      <c r="AX106" s="13" t="s">
        <v>90</v>
      </c>
      <c r="AY106" s="244" t="s">
        <v>152</v>
      </c>
    </row>
    <row r="107" s="12" customFormat="1" ht="22.8" customHeight="1">
      <c r="A107" s="12"/>
      <c r="B107" s="200"/>
      <c r="C107" s="201"/>
      <c r="D107" s="202" t="s">
        <v>81</v>
      </c>
      <c r="E107" s="214" t="s">
        <v>201</v>
      </c>
      <c r="F107" s="214" t="s">
        <v>202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SUM(P108:P109)</f>
        <v>0</v>
      </c>
      <c r="Q107" s="208"/>
      <c r="R107" s="209">
        <f>SUM(R108:R109)</f>
        <v>0</v>
      </c>
      <c r="S107" s="208"/>
      <c r="T107" s="210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151</v>
      </c>
      <c r="AT107" s="212" t="s">
        <v>81</v>
      </c>
      <c r="AU107" s="212" t="s">
        <v>90</v>
      </c>
      <c r="AY107" s="211" t="s">
        <v>152</v>
      </c>
      <c r="BK107" s="213">
        <f>SUM(BK108:BK109)</f>
        <v>0</v>
      </c>
    </row>
    <row r="108" s="2" customFormat="1" ht="16.5" customHeight="1">
      <c r="A108" s="42"/>
      <c r="B108" s="43"/>
      <c r="C108" s="216" t="s">
        <v>203</v>
      </c>
      <c r="D108" s="216" t="s">
        <v>155</v>
      </c>
      <c r="E108" s="217" t="s">
        <v>204</v>
      </c>
      <c r="F108" s="218" t="s">
        <v>205</v>
      </c>
      <c r="G108" s="219" t="s">
        <v>158</v>
      </c>
      <c r="H108" s="220">
        <v>1</v>
      </c>
      <c r="I108" s="221"/>
      <c r="J108" s="222">
        <f>ROUND(I108*H108,2)</f>
        <v>0</v>
      </c>
      <c r="K108" s="218" t="s">
        <v>44</v>
      </c>
      <c r="L108" s="48"/>
      <c r="M108" s="223" t="s">
        <v>44</v>
      </c>
      <c r="N108" s="224" t="s">
        <v>53</v>
      </c>
      <c r="O108" s="88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7" t="s">
        <v>159</v>
      </c>
      <c r="AT108" s="227" t="s">
        <v>155</v>
      </c>
      <c r="AU108" s="227" t="s">
        <v>21</v>
      </c>
      <c r="AY108" s="20" t="s">
        <v>152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90</v>
      </c>
      <c r="BK108" s="228">
        <f>ROUND(I108*H108,2)</f>
        <v>0</v>
      </c>
      <c r="BL108" s="20" t="s">
        <v>159</v>
      </c>
      <c r="BM108" s="227" t="s">
        <v>206</v>
      </c>
    </row>
    <row r="109" s="13" customFormat="1">
      <c r="A109" s="13"/>
      <c r="B109" s="234"/>
      <c r="C109" s="235"/>
      <c r="D109" s="229" t="s">
        <v>166</v>
      </c>
      <c r="E109" s="236" t="s">
        <v>44</v>
      </c>
      <c r="F109" s="237" t="s">
        <v>90</v>
      </c>
      <c r="G109" s="235"/>
      <c r="H109" s="238">
        <v>1</v>
      </c>
      <c r="I109" s="239"/>
      <c r="J109" s="235"/>
      <c r="K109" s="235"/>
      <c r="L109" s="240"/>
      <c r="M109" s="245"/>
      <c r="N109" s="246"/>
      <c r="O109" s="246"/>
      <c r="P109" s="246"/>
      <c r="Q109" s="246"/>
      <c r="R109" s="246"/>
      <c r="S109" s="246"/>
      <c r="T109" s="24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166</v>
      </c>
      <c r="AU109" s="244" t="s">
        <v>21</v>
      </c>
      <c r="AV109" s="13" t="s">
        <v>21</v>
      </c>
      <c r="AW109" s="13" t="s">
        <v>42</v>
      </c>
      <c r="AX109" s="13" t="s">
        <v>90</v>
      </c>
      <c r="AY109" s="244" t="s">
        <v>152</v>
      </c>
    </row>
    <row r="110" s="2" customFormat="1" ht="6.96" customHeight="1">
      <c r="A110" s="42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48"/>
      <c r="M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</row>
  </sheetData>
  <sheetProtection sheet="1" autoFilter="0" formatColumns="0" formatRows="0" objects="1" scenarios="1" spinCount="100000" saltValue="qikE5jsboYmotspHxpvPcYbH2uk0st7bX0JW15ZZpMaAzj8lH+bcR46Bhr1+vDd+wXZByIL8+28WwCvbDUzSdg==" hashValue="jMPQchrYFkaOcZwdT/wYA4eteUmuLg6B4alu1+gwCGOFfZVv0hkGQIy5jMErbNVpMZTBbzH1Bh7HsF4Q34NN3g==" algorithmName="SHA-512" password="88F3"/>
  <autoFilter ref="C82:K10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  <c r="AZ2" s="248" t="s">
        <v>207</v>
      </c>
      <c r="BA2" s="248" t="s">
        <v>208</v>
      </c>
      <c r="BB2" s="248" t="s">
        <v>44</v>
      </c>
      <c r="BC2" s="248" t="s">
        <v>209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210</v>
      </c>
      <c r="BA3" s="248" t="s">
        <v>211</v>
      </c>
      <c r="BB3" s="248" t="s">
        <v>212</v>
      </c>
      <c r="BC3" s="248" t="s">
        <v>213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  <c r="AZ4" s="248" t="s">
        <v>214</v>
      </c>
      <c r="BA4" s="248" t="s">
        <v>215</v>
      </c>
      <c r="BB4" s="248" t="s">
        <v>212</v>
      </c>
      <c r="BC4" s="248" t="s">
        <v>216</v>
      </c>
      <c r="BD4" s="248" t="s">
        <v>21</v>
      </c>
    </row>
    <row r="5" s="1" customFormat="1" ht="6.96" customHeight="1">
      <c r="B5" s="23"/>
      <c r="L5" s="23"/>
      <c r="AZ5" s="248" t="s">
        <v>217</v>
      </c>
      <c r="BA5" s="248" t="s">
        <v>218</v>
      </c>
      <c r="BB5" s="248" t="s">
        <v>219</v>
      </c>
      <c r="BC5" s="248" t="s">
        <v>220</v>
      </c>
      <c r="BD5" s="248" t="s">
        <v>21</v>
      </c>
    </row>
    <row r="6" s="1" customFormat="1" ht="12" customHeight="1">
      <c r="B6" s="23"/>
      <c r="D6" s="146" t="s">
        <v>16</v>
      </c>
      <c r="L6" s="23"/>
      <c r="AZ6" s="248" t="s">
        <v>221</v>
      </c>
      <c r="BA6" s="248" t="s">
        <v>222</v>
      </c>
      <c r="BB6" s="248" t="s">
        <v>212</v>
      </c>
      <c r="BC6" s="248" t="s">
        <v>223</v>
      </c>
      <c r="BD6" s="248" t="s">
        <v>21</v>
      </c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  <c r="AZ7" s="248" t="s">
        <v>224</v>
      </c>
      <c r="BA7" s="248" t="s">
        <v>225</v>
      </c>
      <c r="BB7" s="248" t="s">
        <v>212</v>
      </c>
      <c r="BC7" s="248" t="s">
        <v>226</v>
      </c>
      <c r="BD7" s="248" t="s">
        <v>21</v>
      </c>
    </row>
    <row r="8" s="1" customFormat="1" ht="12" customHeight="1">
      <c r="B8" s="23"/>
      <c r="D8" s="146" t="s">
        <v>127</v>
      </c>
      <c r="L8" s="23"/>
      <c r="AZ8" s="248" t="s">
        <v>227</v>
      </c>
      <c r="BA8" s="248" t="s">
        <v>228</v>
      </c>
      <c r="BB8" s="248" t="s">
        <v>212</v>
      </c>
      <c r="BC8" s="248" t="s">
        <v>229</v>
      </c>
      <c r="BD8" s="248" t="s">
        <v>21</v>
      </c>
    </row>
    <row r="9" s="2" customFormat="1" ht="16.5" customHeight="1">
      <c r="A9" s="42"/>
      <c r="B9" s="48"/>
      <c r="C9" s="42"/>
      <c r="D9" s="42"/>
      <c r="E9" s="147" t="s">
        <v>230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Z9" s="248" t="s">
        <v>231</v>
      </c>
      <c r="BA9" s="248" t="s">
        <v>228</v>
      </c>
      <c r="BB9" s="248" t="s">
        <v>212</v>
      </c>
      <c r="BC9" s="248" t="s">
        <v>232</v>
      </c>
      <c r="BD9" s="248" t="s">
        <v>21</v>
      </c>
    </row>
    <row r="10" s="2" customFormat="1" ht="12" customHeight="1">
      <c r="A10" s="42"/>
      <c r="B10" s="48"/>
      <c r="C10" s="42"/>
      <c r="D10" s="146" t="s">
        <v>233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234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44</v>
      </c>
      <c r="G13" s="42"/>
      <c r="H13" s="42"/>
      <c r="I13" s="146" t="s">
        <v>20</v>
      </c>
      <c r="J13" s="137" t="s">
        <v>44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16. 2. 2021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44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44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">
        <v>44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235</v>
      </c>
      <c r="F23" s="42"/>
      <c r="G23" s="42"/>
      <c r="H23" s="42"/>
      <c r="I23" s="146" t="s">
        <v>34</v>
      </c>
      <c r="J23" s="137" t="s">
        <v>44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43</v>
      </c>
      <c r="E25" s="42"/>
      <c r="F25" s="42"/>
      <c r="G25" s="42"/>
      <c r="H25" s="42"/>
      <c r="I25" s="146" t="s">
        <v>31</v>
      </c>
      <c r="J25" s="137" t="s">
        <v>44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236</v>
      </c>
      <c r="F26" s="42"/>
      <c r="G26" s="42"/>
      <c r="H26" s="42"/>
      <c r="I26" s="146" t="s">
        <v>34</v>
      </c>
      <c r="J26" s="137" t="s">
        <v>44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46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44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48</v>
      </c>
      <c r="E32" s="42"/>
      <c r="F32" s="42"/>
      <c r="G32" s="42"/>
      <c r="H32" s="42"/>
      <c r="I32" s="42"/>
      <c r="J32" s="157">
        <f>ROUND(J94,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50</v>
      </c>
      <c r="G34" s="42"/>
      <c r="H34" s="42"/>
      <c r="I34" s="158" t="s">
        <v>49</v>
      </c>
      <c r="J34" s="158" t="s">
        <v>51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52</v>
      </c>
      <c r="E35" s="146" t="s">
        <v>53</v>
      </c>
      <c r="F35" s="160">
        <f>ROUND((SUM(BE94:BE409)),  2)</f>
        <v>0</v>
      </c>
      <c r="G35" s="42"/>
      <c r="H35" s="42"/>
      <c r="I35" s="161">
        <v>0.20999999999999999</v>
      </c>
      <c r="J35" s="160">
        <f>ROUND(((SUM(BE94:BE409))*I35),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54</v>
      </c>
      <c r="F36" s="160">
        <f>ROUND((SUM(BF94:BF409)),  2)</f>
        <v>0</v>
      </c>
      <c r="G36" s="42"/>
      <c r="H36" s="42"/>
      <c r="I36" s="161">
        <v>0.12</v>
      </c>
      <c r="J36" s="160">
        <f>ROUND(((SUM(BF94:BF409))*I36),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55</v>
      </c>
      <c r="F37" s="160">
        <f>ROUND((SUM(BG94:BG409)),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56</v>
      </c>
      <c r="F38" s="160">
        <f>ROUND((SUM(BH94:BH409)),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57</v>
      </c>
      <c r="F39" s="160">
        <f>ROUND((SUM(BI94:BI409)),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58</v>
      </c>
      <c r="E41" s="164"/>
      <c r="F41" s="164"/>
      <c r="G41" s="165" t="s">
        <v>59</v>
      </c>
      <c r="H41" s="166" t="s">
        <v>60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129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Rekonstrukce vodovodu a kanalizace Dolní Němčice - 2026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230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233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SO-01.1 - Nová splašková kanalizace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Dolní Němčice</v>
      </c>
      <c r="G56" s="44"/>
      <c r="H56" s="44"/>
      <c r="I56" s="35" t="s">
        <v>24</v>
      </c>
      <c r="J56" s="76" t="str">
        <f>IF(J14="","",J14)</f>
        <v>16. 2. 2021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5.15" customHeight="1">
      <c r="A58" s="42"/>
      <c r="B58" s="43"/>
      <c r="C58" s="35" t="s">
        <v>30</v>
      </c>
      <c r="D58" s="44"/>
      <c r="E58" s="44"/>
      <c r="F58" s="30" t="str">
        <f>E17</f>
        <v>Město Dačice</v>
      </c>
      <c r="G58" s="44"/>
      <c r="H58" s="44"/>
      <c r="I58" s="35" t="s">
        <v>38</v>
      </c>
      <c r="J58" s="40" t="str">
        <f>E23</f>
        <v>Vakprojekt s.r.o.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43</v>
      </c>
      <c r="J59" s="40" t="str">
        <f>E26</f>
        <v xml:space="preserve"> 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130</v>
      </c>
      <c r="D61" s="175"/>
      <c r="E61" s="175"/>
      <c r="F61" s="175"/>
      <c r="G61" s="175"/>
      <c r="H61" s="175"/>
      <c r="I61" s="175"/>
      <c r="J61" s="176" t="s">
        <v>131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80</v>
      </c>
      <c r="D63" s="44"/>
      <c r="E63" s="44"/>
      <c r="F63" s="44"/>
      <c r="G63" s="44"/>
      <c r="H63" s="44"/>
      <c r="I63" s="44"/>
      <c r="J63" s="106">
        <f>J94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132</v>
      </c>
    </row>
    <row r="64" s="9" customFormat="1" ht="24.96" customHeight="1">
      <c r="A64" s="9"/>
      <c r="B64" s="178"/>
      <c r="C64" s="179"/>
      <c r="D64" s="180" t="s">
        <v>237</v>
      </c>
      <c r="E64" s="181"/>
      <c r="F64" s="181"/>
      <c r="G64" s="181"/>
      <c r="H64" s="181"/>
      <c r="I64" s="181"/>
      <c r="J64" s="182">
        <f>J95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238</v>
      </c>
      <c r="E65" s="186"/>
      <c r="F65" s="186"/>
      <c r="G65" s="186"/>
      <c r="H65" s="186"/>
      <c r="I65" s="186"/>
      <c r="J65" s="187">
        <f>J96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239</v>
      </c>
      <c r="E66" s="186"/>
      <c r="F66" s="186"/>
      <c r="G66" s="186"/>
      <c r="H66" s="186"/>
      <c r="I66" s="186"/>
      <c r="J66" s="187">
        <f>J194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240</v>
      </c>
      <c r="E67" s="186"/>
      <c r="F67" s="186"/>
      <c r="G67" s="186"/>
      <c r="H67" s="186"/>
      <c r="I67" s="186"/>
      <c r="J67" s="187">
        <f>J205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241</v>
      </c>
      <c r="E68" s="186"/>
      <c r="F68" s="186"/>
      <c r="G68" s="186"/>
      <c r="H68" s="186"/>
      <c r="I68" s="186"/>
      <c r="J68" s="187">
        <f>J232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242</v>
      </c>
      <c r="E69" s="186"/>
      <c r="F69" s="186"/>
      <c r="G69" s="186"/>
      <c r="H69" s="186"/>
      <c r="I69" s="186"/>
      <c r="J69" s="187">
        <f>J251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243</v>
      </c>
      <c r="E70" s="186"/>
      <c r="F70" s="186"/>
      <c r="G70" s="186"/>
      <c r="H70" s="186"/>
      <c r="I70" s="186"/>
      <c r="J70" s="187">
        <f>J374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9"/>
      <c r="D71" s="185" t="s">
        <v>244</v>
      </c>
      <c r="E71" s="186"/>
      <c r="F71" s="186"/>
      <c r="G71" s="186"/>
      <c r="H71" s="186"/>
      <c r="I71" s="186"/>
      <c r="J71" s="187">
        <f>J380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9"/>
      <c r="D72" s="185" t="s">
        <v>245</v>
      </c>
      <c r="E72" s="186"/>
      <c r="F72" s="186"/>
      <c r="G72" s="186"/>
      <c r="H72" s="186"/>
      <c r="I72" s="186"/>
      <c r="J72" s="187">
        <f>J407</f>
        <v>0</v>
      </c>
      <c r="K72" s="129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8" s="2" customFormat="1" ht="6.96" customHeight="1">
      <c r="A78" s="42"/>
      <c r="B78" s="65"/>
      <c r="C78" s="66"/>
      <c r="D78" s="66"/>
      <c r="E78" s="66"/>
      <c r="F78" s="66"/>
      <c r="G78" s="66"/>
      <c r="H78" s="66"/>
      <c r="I78" s="66"/>
      <c r="J78" s="66"/>
      <c r="K78" s="66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24.96" customHeight="1">
      <c r="A79" s="42"/>
      <c r="B79" s="43"/>
      <c r="C79" s="26" t="s">
        <v>137</v>
      </c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16</v>
      </c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6.5" customHeight="1">
      <c r="A82" s="42"/>
      <c r="B82" s="43"/>
      <c r="C82" s="44"/>
      <c r="D82" s="44"/>
      <c r="E82" s="173" t="str">
        <f>E7</f>
        <v>Rekonstrukce vodovodu a kanalizace Dolní Němčice - 2026</v>
      </c>
      <c r="F82" s="35"/>
      <c r="G82" s="35"/>
      <c r="H82" s="35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" customFormat="1" ht="12" customHeight="1">
      <c r="B83" s="24"/>
      <c r="C83" s="35" t="s">
        <v>127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2"/>
      <c r="B84" s="43"/>
      <c r="C84" s="44"/>
      <c r="D84" s="44"/>
      <c r="E84" s="173" t="s">
        <v>230</v>
      </c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2" customHeight="1">
      <c r="A85" s="42"/>
      <c r="B85" s="43"/>
      <c r="C85" s="35" t="s">
        <v>233</v>
      </c>
      <c r="D85" s="44"/>
      <c r="E85" s="44"/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6.5" customHeight="1">
      <c r="A86" s="42"/>
      <c r="B86" s="43"/>
      <c r="C86" s="44"/>
      <c r="D86" s="44"/>
      <c r="E86" s="73" t="str">
        <f>E11</f>
        <v>SO-01.1 - Nová splašková kanalizace</v>
      </c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6.96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2" customHeight="1">
      <c r="A88" s="42"/>
      <c r="B88" s="43"/>
      <c r="C88" s="35" t="s">
        <v>22</v>
      </c>
      <c r="D88" s="44"/>
      <c r="E88" s="44"/>
      <c r="F88" s="30" t="str">
        <f>F14</f>
        <v>Dolní Němčice</v>
      </c>
      <c r="G88" s="44"/>
      <c r="H88" s="44"/>
      <c r="I88" s="35" t="s">
        <v>24</v>
      </c>
      <c r="J88" s="76" t="str">
        <f>IF(J14="","",J14)</f>
        <v>16. 2. 2021</v>
      </c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6.96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5.15" customHeight="1">
      <c r="A90" s="42"/>
      <c r="B90" s="43"/>
      <c r="C90" s="35" t="s">
        <v>30</v>
      </c>
      <c r="D90" s="44"/>
      <c r="E90" s="44"/>
      <c r="F90" s="30" t="str">
        <f>E17</f>
        <v>Město Dačice</v>
      </c>
      <c r="G90" s="44"/>
      <c r="H90" s="44"/>
      <c r="I90" s="35" t="s">
        <v>38</v>
      </c>
      <c r="J90" s="40" t="str">
        <f>E23</f>
        <v>Vakprojekt s.r.o.</v>
      </c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5.15" customHeight="1">
      <c r="A91" s="42"/>
      <c r="B91" s="43"/>
      <c r="C91" s="35" t="s">
        <v>36</v>
      </c>
      <c r="D91" s="44"/>
      <c r="E91" s="44"/>
      <c r="F91" s="30" t="str">
        <f>IF(E20="","",E20)</f>
        <v>Vyplň údaj</v>
      </c>
      <c r="G91" s="44"/>
      <c r="H91" s="44"/>
      <c r="I91" s="35" t="s">
        <v>43</v>
      </c>
      <c r="J91" s="40" t="str">
        <f>E26</f>
        <v xml:space="preserve"> </v>
      </c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0.32" customHeight="1">
      <c r="A92" s="42"/>
      <c r="B92" s="43"/>
      <c r="C92" s="44"/>
      <c r="D92" s="44"/>
      <c r="E92" s="44"/>
      <c r="F92" s="44"/>
      <c r="G92" s="44"/>
      <c r="H92" s="44"/>
      <c r="I92" s="44"/>
      <c r="J92" s="44"/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11" customFormat="1" ht="29.28" customHeight="1">
      <c r="A93" s="189"/>
      <c r="B93" s="190"/>
      <c r="C93" s="191" t="s">
        <v>138</v>
      </c>
      <c r="D93" s="192" t="s">
        <v>67</v>
      </c>
      <c r="E93" s="192" t="s">
        <v>63</v>
      </c>
      <c r="F93" s="192" t="s">
        <v>64</v>
      </c>
      <c r="G93" s="192" t="s">
        <v>139</v>
      </c>
      <c r="H93" s="192" t="s">
        <v>140</v>
      </c>
      <c r="I93" s="192" t="s">
        <v>141</v>
      </c>
      <c r="J93" s="192" t="s">
        <v>131</v>
      </c>
      <c r="K93" s="193" t="s">
        <v>142</v>
      </c>
      <c r="L93" s="194"/>
      <c r="M93" s="96" t="s">
        <v>44</v>
      </c>
      <c r="N93" s="97" t="s">
        <v>52</v>
      </c>
      <c r="O93" s="97" t="s">
        <v>143</v>
      </c>
      <c r="P93" s="97" t="s">
        <v>144</v>
      </c>
      <c r="Q93" s="97" t="s">
        <v>145</v>
      </c>
      <c r="R93" s="97" t="s">
        <v>146</v>
      </c>
      <c r="S93" s="97" t="s">
        <v>147</v>
      </c>
      <c r="T93" s="98" t="s">
        <v>148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2"/>
      <c r="B94" s="43"/>
      <c r="C94" s="103" t="s">
        <v>149</v>
      </c>
      <c r="D94" s="44"/>
      <c r="E94" s="44"/>
      <c r="F94" s="44"/>
      <c r="G94" s="44"/>
      <c r="H94" s="44"/>
      <c r="I94" s="44"/>
      <c r="J94" s="195">
        <f>BK94</f>
        <v>0</v>
      </c>
      <c r="K94" s="44"/>
      <c r="L94" s="48"/>
      <c r="M94" s="99"/>
      <c r="N94" s="196"/>
      <c r="O94" s="100"/>
      <c r="P94" s="197">
        <f>P95</f>
        <v>0</v>
      </c>
      <c r="Q94" s="100"/>
      <c r="R94" s="197">
        <f>R95</f>
        <v>2268.2392739200004</v>
      </c>
      <c r="S94" s="100"/>
      <c r="T94" s="198">
        <f>T95</f>
        <v>1248.1059999999998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81</v>
      </c>
      <c r="AU94" s="20" t="s">
        <v>132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81</v>
      </c>
      <c r="E95" s="203" t="s">
        <v>246</v>
      </c>
      <c r="F95" s="203" t="s">
        <v>247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P96+P194+P205+P232+P251+P374+P380+P407</f>
        <v>0</v>
      </c>
      <c r="Q95" s="208"/>
      <c r="R95" s="209">
        <f>R96+R194+R205+R232+R251+R374+R380+R407</f>
        <v>2268.2392739200004</v>
      </c>
      <c r="S95" s="208"/>
      <c r="T95" s="210">
        <f>T96+T194+T205+T232+T251+T374+T380+T407</f>
        <v>1248.1059999999998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90</v>
      </c>
      <c r="AT95" s="212" t="s">
        <v>81</v>
      </c>
      <c r="AU95" s="212" t="s">
        <v>82</v>
      </c>
      <c r="AY95" s="211" t="s">
        <v>152</v>
      </c>
      <c r="BK95" s="213">
        <f>BK96+BK194+BK205+BK232+BK251+BK374+BK380+BK407</f>
        <v>0</v>
      </c>
    </row>
    <row r="96" s="12" customFormat="1" ht="22.8" customHeight="1">
      <c r="A96" s="12"/>
      <c r="B96" s="200"/>
      <c r="C96" s="201"/>
      <c r="D96" s="202" t="s">
        <v>81</v>
      </c>
      <c r="E96" s="214" t="s">
        <v>90</v>
      </c>
      <c r="F96" s="214" t="s">
        <v>248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SUM(P97:P193)</f>
        <v>0</v>
      </c>
      <c r="Q96" s="208"/>
      <c r="R96" s="209">
        <f>SUM(R97:R193)</f>
        <v>739.16936629999998</v>
      </c>
      <c r="S96" s="208"/>
      <c r="T96" s="210">
        <f>SUM(T97:T193)</f>
        <v>1081.5059999999999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90</v>
      </c>
      <c r="AT96" s="212" t="s">
        <v>81</v>
      </c>
      <c r="AU96" s="212" t="s">
        <v>90</v>
      </c>
      <c r="AY96" s="211" t="s">
        <v>152</v>
      </c>
      <c r="BK96" s="213">
        <f>SUM(BK97:BK193)</f>
        <v>0</v>
      </c>
    </row>
    <row r="97" s="2" customFormat="1" ht="37.8" customHeight="1">
      <c r="A97" s="42"/>
      <c r="B97" s="43"/>
      <c r="C97" s="216" t="s">
        <v>90</v>
      </c>
      <c r="D97" s="216" t="s">
        <v>155</v>
      </c>
      <c r="E97" s="217" t="s">
        <v>249</v>
      </c>
      <c r="F97" s="218" t="s">
        <v>250</v>
      </c>
      <c r="G97" s="219" t="s">
        <v>219</v>
      </c>
      <c r="H97" s="220">
        <v>1173</v>
      </c>
      <c r="I97" s="221"/>
      <c r="J97" s="222">
        <f>ROUND(I97*H97,2)</f>
        <v>0</v>
      </c>
      <c r="K97" s="218" t="s">
        <v>251</v>
      </c>
      <c r="L97" s="48"/>
      <c r="M97" s="223" t="s">
        <v>44</v>
      </c>
      <c r="N97" s="224" t="s">
        <v>53</v>
      </c>
      <c r="O97" s="88"/>
      <c r="P97" s="225">
        <f>O97*H97</f>
        <v>0</v>
      </c>
      <c r="Q97" s="225">
        <v>0</v>
      </c>
      <c r="R97" s="225">
        <f>Q97*H97</f>
        <v>0</v>
      </c>
      <c r="S97" s="225">
        <v>0.17000000000000001</v>
      </c>
      <c r="T97" s="226">
        <f>S97*H97</f>
        <v>199.41000000000003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7" t="s">
        <v>171</v>
      </c>
      <c r="AT97" s="227" t="s">
        <v>155</v>
      </c>
      <c r="AU97" s="227" t="s">
        <v>21</v>
      </c>
      <c r="AY97" s="20" t="s">
        <v>152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90</v>
      </c>
      <c r="BK97" s="228">
        <f>ROUND(I97*H97,2)</f>
        <v>0</v>
      </c>
      <c r="BL97" s="20" t="s">
        <v>171</v>
      </c>
      <c r="BM97" s="227" t="s">
        <v>252</v>
      </c>
    </row>
    <row r="98" s="2" customFormat="1">
      <c r="A98" s="42"/>
      <c r="B98" s="43"/>
      <c r="C98" s="44"/>
      <c r="D98" s="249" t="s">
        <v>253</v>
      </c>
      <c r="E98" s="44"/>
      <c r="F98" s="250" t="s">
        <v>254</v>
      </c>
      <c r="G98" s="44"/>
      <c r="H98" s="44"/>
      <c r="I98" s="231"/>
      <c r="J98" s="44"/>
      <c r="K98" s="44"/>
      <c r="L98" s="48"/>
      <c r="M98" s="232"/>
      <c r="N98" s="233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253</v>
      </c>
      <c r="AU98" s="20" t="s">
        <v>21</v>
      </c>
    </row>
    <row r="99" s="13" customFormat="1">
      <c r="A99" s="13"/>
      <c r="B99" s="234"/>
      <c r="C99" s="235"/>
      <c r="D99" s="229" t="s">
        <v>166</v>
      </c>
      <c r="E99" s="236" t="s">
        <v>44</v>
      </c>
      <c r="F99" s="237" t="s">
        <v>255</v>
      </c>
      <c r="G99" s="235"/>
      <c r="H99" s="238">
        <v>1173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166</v>
      </c>
      <c r="AU99" s="244" t="s">
        <v>21</v>
      </c>
      <c r="AV99" s="13" t="s">
        <v>21</v>
      </c>
      <c r="AW99" s="13" t="s">
        <v>42</v>
      </c>
      <c r="AX99" s="13" t="s">
        <v>90</v>
      </c>
      <c r="AY99" s="244" t="s">
        <v>152</v>
      </c>
    </row>
    <row r="100" s="2" customFormat="1" ht="37.8" customHeight="1">
      <c r="A100" s="42"/>
      <c r="B100" s="43"/>
      <c r="C100" s="216" t="s">
        <v>21</v>
      </c>
      <c r="D100" s="216" t="s">
        <v>155</v>
      </c>
      <c r="E100" s="217" t="s">
        <v>256</v>
      </c>
      <c r="F100" s="218" t="s">
        <v>257</v>
      </c>
      <c r="G100" s="219" t="s">
        <v>219</v>
      </c>
      <c r="H100" s="220">
        <v>1173</v>
      </c>
      <c r="I100" s="221"/>
      <c r="J100" s="222">
        <f>ROUND(I100*H100,2)</f>
        <v>0</v>
      </c>
      <c r="K100" s="218" t="s">
        <v>251</v>
      </c>
      <c r="L100" s="48"/>
      <c r="M100" s="223" t="s">
        <v>44</v>
      </c>
      <c r="N100" s="224" t="s">
        <v>53</v>
      </c>
      <c r="O100" s="88"/>
      <c r="P100" s="225">
        <f>O100*H100</f>
        <v>0</v>
      </c>
      <c r="Q100" s="225">
        <v>0</v>
      </c>
      <c r="R100" s="225">
        <f>Q100*H100</f>
        <v>0</v>
      </c>
      <c r="S100" s="225">
        <v>0.44</v>
      </c>
      <c r="T100" s="226">
        <f>S100*H100</f>
        <v>516.12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7" t="s">
        <v>171</v>
      </c>
      <c r="AT100" s="227" t="s">
        <v>155</v>
      </c>
      <c r="AU100" s="227" t="s">
        <v>21</v>
      </c>
      <c r="AY100" s="20" t="s">
        <v>152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90</v>
      </c>
      <c r="BK100" s="228">
        <f>ROUND(I100*H100,2)</f>
        <v>0</v>
      </c>
      <c r="BL100" s="20" t="s">
        <v>171</v>
      </c>
      <c r="BM100" s="227" t="s">
        <v>258</v>
      </c>
    </row>
    <row r="101" s="2" customFormat="1">
      <c r="A101" s="42"/>
      <c r="B101" s="43"/>
      <c r="C101" s="44"/>
      <c r="D101" s="249" t="s">
        <v>253</v>
      </c>
      <c r="E101" s="44"/>
      <c r="F101" s="250" t="s">
        <v>259</v>
      </c>
      <c r="G101" s="44"/>
      <c r="H101" s="44"/>
      <c r="I101" s="231"/>
      <c r="J101" s="44"/>
      <c r="K101" s="44"/>
      <c r="L101" s="48"/>
      <c r="M101" s="232"/>
      <c r="N101" s="233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253</v>
      </c>
      <c r="AU101" s="20" t="s">
        <v>21</v>
      </c>
    </row>
    <row r="102" s="13" customFormat="1">
      <c r="A102" s="13"/>
      <c r="B102" s="234"/>
      <c r="C102" s="235"/>
      <c r="D102" s="229" t="s">
        <v>166</v>
      </c>
      <c r="E102" s="236" t="s">
        <v>207</v>
      </c>
      <c r="F102" s="237" t="s">
        <v>260</v>
      </c>
      <c r="G102" s="235"/>
      <c r="H102" s="238">
        <v>1173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166</v>
      </c>
      <c r="AU102" s="244" t="s">
        <v>21</v>
      </c>
      <c r="AV102" s="13" t="s">
        <v>21</v>
      </c>
      <c r="AW102" s="13" t="s">
        <v>42</v>
      </c>
      <c r="AX102" s="13" t="s">
        <v>82</v>
      </c>
      <c r="AY102" s="244" t="s">
        <v>152</v>
      </c>
    </row>
    <row r="103" s="14" customFormat="1">
      <c r="A103" s="14"/>
      <c r="B103" s="251"/>
      <c r="C103" s="252"/>
      <c r="D103" s="229" t="s">
        <v>166</v>
      </c>
      <c r="E103" s="253" t="s">
        <v>44</v>
      </c>
      <c r="F103" s="254" t="s">
        <v>261</v>
      </c>
      <c r="G103" s="252"/>
      <c r="H103" s="255">
        <v>1173</v>
      </c>
      <c r="I103" s="256"/>
      <c r="J103" s="252"/>
      <c r="K103" s="252"/>
      <c r="L103" s="257"/>
      <c r="M103" s="258"/>
      <c r="N103" s="259"/>
      <c r="O103" s="259"/>
      <c r="P103" s="259"/>
      <c r="Q103" s="259"/>
      <c r="R103" s="259"/>
      <c r="S103" s="259"/>
      <c r="T103" s="26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1" t="s">
        <v>166</v>
      </c>
      <c r="AU103" s="261" t="s">
        <v>21</v>
      </c>
      <c r="AV103" s="14" t="s">
        <v>171</v>
      </c>
      <c r="AW103" s="14" t="s">
        <v>42</v>
      </c>
      <c r="AX103" s="14" t="s">
        <v>90</v>
      </c>
      <c r="AY103" s="261" t="s">
        <v>152</v>
      </c>
    </row>
    <row r="104" s="2" customFormat="1" ht="33" customHeight="1">
      <c r="A104" s="42"/>
      <c r="B104" s="43"/>
      <c r="C104" s="216" t="s">
        <v>167</v>
      </c>
      <c r="D104" s="216" t="s">
        <v>155</v>
      </c>
      <c r="E104" s="217" t="s">
        <v>262</v>
      </c>
      <c r="F104" s="218" t="s">
        <v>263</v>
      </c>
      <c r="G104" s="219" t="s">
        <v>219</v>
      </c>
      <c r="H104" s="220">
        <v>1173</v>
      </c>
      <c r="I104" s="221"/>
      <c r="J104" s="222">
        <f>ROUND(I104*H104,2)</f>
        <v>0</v>
      </c>
      <c r="K104" s="218" t="s">
        <v>251</v>
      </c>
      <c r="L104" s="48"/>
      <c r="M104" s="223" t="s">
        <v>44</v>
      </c>
      <c r="N104" s="224" t="s">
        <v>53</v>
      </c>
      <c r="O104" s="88"/>
      <c r="P104" s="225">
        <f>O104*H104</f>
        <v>0</v>
      </c>
      <c r="Q104" s="225">
        <v>0</v>
      </c>
      <c r="R104" s="225">
        <f>Q104*H104</f>
        <v>0</v>
      </c>
      <c r="S104" s="225">
        <v>0.22</v>
      </c>
      <c r="T104" s="226">
        <f>S104*H104</f>
        <v>258.06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7" t="s">
        <v>171</v>
      </c>
      <c r="AT104" s="227" t="s">
        <v>155</v>
      </c>
      <c r="AU104" s="227" t="s">
        <v>21</v>
      </c>
      <c r="AY104" s="20" t="s">
        <v>152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90</v>
      </c>
      <c r="BK104" s="228">
        <f>ROUND(I104*H104,2)</f>
        <v>0</v>
      </c>
      <c r="BL104" s="20" t="s">
        <v>171</v>
      </c>
      <c r="BM104" s="227" t="s">
        <v>264</v>
      </c>
    </row>
    <row r="105" s="2" customFormat="1">
      <c r="A105" s="42"/>
      <c r="B105" s="43"/>
      <c r="C105" s="44"/>
      <c r="D105" s="249" t="s">
        <v>253</v>
      </c>
      <c r="E105" s="44"/>
      <c r="F105" s="250" t="s">
        <v>265</v>
      </c>
      <c r="G105" s="44"/>
      <c r="H105" s="44"/>
      <c r="I105" s="231"/>
      <c r="J105" s="44"/>
      <c r="K105" s="44"/>
      <c r="L105" s="48"/>
      <c r="M105" s="232"/>
      <c r="N105" s="233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253</v>
      </c>
      <c r="AU105" s="20" t="s">
        <v>21</v>
      </c>
    </row>
    <row r="106" s="13" customFormat="1">
      <c r="A106" s="13"/>
      <c r="B106" s="234"/>
      <c r="C106" s="235"/>
      <c r="D106" s="229" t="s">
        <v>166</v>
      </c>
      <c r="E106" s="236" t="s">
        <v>44</v>
      </c>
      <c r="F106" s="237" t="s">
        <v>207</v>
      </c>
      <c r="G106" s="235"/>
      <c r="H106" s="238">
        <v>1173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166</v>
      </c>
      <c r="AU106" s="244" t="s">
        <v>21</v>
      </c>
      <c r="AV106" s="13" t="s">
        <v>21</v>
      </c>
      <c r="AW106" s="13" t="s">
        <v>42</v>
      </c>
      <c r="AX106" s="13" t="s">
        <v>90</v>
      </c>
      <c r="AY106" s="244" t="s">
        <v>152</v>
      </c>
    </row>
    <row r="107" s="2" customFormat="1" ht="24.15" customHeight="1">
      <c r="A107" s="42"/>
      <c r="B107" s="43"/>
      <c r="C107" s="216" t="s">
        <v>171</v>
      </c>
      <c r="D107" s="216" t="s">
        <v>155</v>
      </c>
      <c r="E107" s="217" t="s">
        <v>266</v>
      </c>
      <c r="F107" s="218" t="s">
        <v>267</v>
      </c>
      <c r="G107" s="219" t="s">
        <v>219</v>
      </c>
      <c r="H107" s="220">
        <v>1173</v>
      </c>
      <c r="I107" s="221"/>
      <c r="J107" s="222">
        <f>ROUND(I107*H107,2)</f>
        <v>0</v>
      </c>
      <c r="K107" s="218" t="s">
        <v>251</v>
      </c>
      <c r="L107" s="48"/>
      <c r="M107" s="223" t="s">
        <v>44</v>
      </c>
      <c r="N107" s="224" t="s">
        <v>53</v>
      </c>
      <c r="O107" s="88"/>
      <c r="P107" s="225">
        <f>O107*H107</f>
        <v>0</v>
      </c>
      <c r="Q107" s="225">
        <v>1.0000000000000001E-05</v>
      </c>
      <c r="R107" s="225">
        <f>Q107*H107</f>
        <v>0.011730000000000001</v>
      </c>
      <c r="S107" s="225">
        <v>0.091999999999999998</v>
      </c>
      <c r="T107" s="226">
        <f>S107*H107</f>
        <v>107.916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7" t="s">
        <v>171</v>
      </c>
      <c r="AT107" s="227" t="s">
        <v>155</v>
      </c>
      <c r="AU107" s="227" t="s">
        <v>21</v>
      </c>
      <c r="AY107" s="20" t="s">
        <v>152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90</v>
      </c>
      <c r="BK107" s="228">
        <f>ROUND(I107*H107,2)</f>
        <v>0</v>
      </c>
      <c r="BL107" s="20" t="s">
        <v>171</v>
      </c>
      <c r="BM107" s="227" t="s">
        <v>268</v>
      </c>
    </row>
    <row r="108" s="2" customFormat="1">
      <c r="A108" s="42"/>
      <c r="B108" s="43"/>
      <c r="C108" s="44"/>
      <c r="D108" s="249" t="s">
        <v>253</v>
      </c>
      <c r="E108" s="44"/>
      <c r="F108" s="250" t="s">
        <v>269</v>
      </c>
      <c r="G108" s="44"/>
      <c r="H108" s="44"/>
      <c r="I108" s="231"/>
      <c r="J108" s="44"/>
      <c r="K108" s="44"/>
      <c r="L108" s="48"/>
      <c r="M108" s="232"/>
      <c r="N108" s="233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253</v>
      </c>
      <c r="AU108" s="20" t="s">
        <v>21</v>
      </c>
    </row>
    <row r="109" s="13" customFormat="1">
      <c r="A109" s="13"/>
      <c r="B109" s="234"/>
      <c r="C109" s="235"/>
      <c r="D109" s="229" t="s">
        <v>166</v>
      </c>
      <c r="E109" s="236" t="s">
        <v>44</v>
      </c>
      <c r="F109" s="237" t="s">
        <v>207</v>
      </c>
      <c r="G109" s="235"/>
      <c r="H109" s="238">
        <v>1173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166</v>
      </c>
      <c r="AU109" s="244" t="s">
        <v>21</v>
      </c>
      <c r="AV109" s="13" t="s">
        <v>21</v>
      </c>
      <c r="AW109" s="13" t="s">
        <v>42</v>
      </c>
      <c r="AX109" s="13" t="s">
        <v>90</v>
      </c>
      <c r="AY109" s="244" t="s">
        <v>152</v>
      </c>
    </row>
    <row r="110" s="2" customFormat="1" ht="16.5" customHeight="1">
      <c r="A110" s="42"/>
      <c r="B110" s="43"/>
      <c r="C110" s="216" t="s">
        <v>151</v>
      </c>
      <c r="D110" s="216" t="s">
        <v>155</v>
      </c>
      <c r="E110" s="217" t="s">
        <v>270</v>
      </c>
      <c r="F110" s="218" t="s">
        <v>271</v>
      </c>
      <c r="G110" s="219" t="s">
        <v>272</v>
      </c>
      <c r="H110" s="220">
        <v>360</v>
      </c>
      <c r="I110" s="221"/>
      <c r="J110" s="222">
        <f>ROUND(I110*H110,2)</f>
        <v>0</v>
      </c>
      <c r="K110" s="218" t="s">
        <v>251</v>
      </c>
      <c r="L110" s="48"/>
      <c r="M110" s="223" t="s">
        <v>44</v>
      </c>
      <c r="N110" s="224" t="s">
        <v>53</v>
      </c>
      <c r="O110" s="88"/>
      <c r="P110" s="225">
        <f>O110*H110</f>
        <v>0</v>
      </c>
      <c r="Q110" s="225">
        <v>3.0000000000000001E-05</v>
      </c>
      <c r="R110" s="225">
        <f>Q110*H110</f>
        <v>0.010800000000000001</v>
      </c>
      <c r="S110" s="225">
        <v>0</v>
      </c>
      <c r="T110" s="226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7" t="s">
        <v>171</v>
      </c>
      <c r="AT110" s="227" t="s">
        <v>155</v>
      </c>
      <c r="AU110" s="227" t="s">
        <v>21</v>
      </c>
      <c r="AY110" s="20" t="s">
        <v>152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90</v>
      </c>
      <c r="BK110" s="228">
        <f>ROUND(I110*H110,2)</f>
        <v>0</v>
      </c>
      <c r="BL110" s="20" t="s">
        <v>171</v>
      </c>
      <c r="BM110" s="227" t="s">
        <v>273</v>
      </c>
    </row>
    <row r="111" s="2" customFormat="1">
      <c r="A111" s="42"/>
      <c r="B111" s="43"/>
      <c r="C111" s="44"/>
      <c r="D111" s="249" t="s">
        <v>253</v>
      </c>
      <c r="E111" s="44"/>
      <c r="F111" s="250" t="s">
        <v>274</v>
      </c>
      <c r="G111" s="44"/>
      <c r="H111" s="44"/>
      <c r="I111" s="231"/>
      <c r="J111" s="44"/>
      <c r="K111" s="44"/>
      <c r="L111" s="48"/>
      <c r="M111" s="232"/>
      <c r="N111" s="233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253</v>
      </c>
      <c r="AU111" s="20" t="s">
        <v>21</v>
      </c>
    </row>
    <row r="112" s="13" customFormat="1">
      <c r="A112" s="13"/>
      <c r="B112" s="234"/>
      <c r="C112" s="235"/>
      <c r="D112" s="229" t="s">
        <v>166</v>
      </c>
      <c r="E112" s="236" t="s">
        <v>44</v>
      </c>
      <c r="F112" s="237" t="s">
        <v>275</v>
      </c>
      <c r="G112" s="235"/>
      <c r="H112" s="238">
        <v>360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166</v>
      </c>
      <c r="AU112" s="244" t="s">
        <v>21</v>
      </c>
      <c r="AV112" s="13" t="s">
        <v>21</v>
      </c>
      <c r="AW112" s="13" t="s">
        <v>42</v>
      </c>
      <c r="AX112" s="13" t="s">
        <v>90</v>
      </c>
      <c r="AY112" s="244" t="s">
        <v>152</v>
      </c>
    </row>
    <row r="113" s="2" customFormat="1" ht="24.15" customHeight="1">
      <c r="A113" s="42"/>
      <c r="B113" s="43"/>
      <c r="C113" s="216" t="s">
        <v>179</v>
      </c>
      <c r="D113" s="216" t="s">
        <v>155</v>
      </c>
      <c r="E113" s="217" t="s">
        <v>276</v>
      </c>
      <c r="F113" s="218" t="s">
        <v>277</v>
      </c>
      <c r="G113" s="219" t="s">
        <v>278</v>
      </c>
      <c r="H113" s="220">
        <v>120</v>
      </c>
      <c r="I113" s="221"/>
      <c r="J113" s="222">
        <f>ROUND(I113*H113,2)</f>
        <v>0</v>
      </c>
      <c r="K113" s="218" t="s">
        <v>251</v>
      </c>
      <c r="L113" s="48"/>
      <c r="M113" s="223" t="s">
        <v>44</v>
      </c>
      <c r="N113" s="224" t="s">
        <v>53</v>
      </c>
      <c r="O113" s="88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7" t="s">
        <v>171</v>
      </c>
      <c r="AT113" s="227" t="s">
        <v>155</v>
      </c>
      <c r="AU113" s="227" t="s">
        <v>21</v>
      </c>
      <c r="AY113" s="20" t="s">
        <v>152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90</v>
      </c>
      <c r="BK113" s="228">
        <f>ROUND(I113*H113,2)</f>
        <v>0</v>
      </c>
      <c r="BL113" s="20" t="s">
        <v>171</v>
      </c>
      <c r="BM113" s="227" t="s">
        <v>279</v>
      </c>
    </row>
    <row r="114" s="2" customFormat="1">
      <c r="A114" s="42"/>
      <c r="B114" s="43"/>
      <c r="C114" s="44"/>
      <c r="D114" s="249" t="s">
        <v>253</v>
      </c>
      <c r="E114" s="44"/>
      <c r="F114" s="250" t="s">
        <v>280</v>
      </c>
      <c r="G114" s="44"/>
      <c r="H114" s="44"/>
      <c r="I114" s="231"/>
      <c r="J114" s="44"/>
      <c r="K114" s="44"/>
      <c r="L114" s="48"/>
      <c r="M114" s="232"/>
      <c r="N114" s="233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253</v>
      </c>
      <c r="AU114" s="20" t="s">
        <v>21</v>
      </c>
    </row>
    <row r="115" s="2" customFormat="1" ht="49.05" customHeight="1">
      <c r="A115" s="42"/>
      <c r="B115" s="43"/>
      <c r="C115" s="216" t="s">
        <v>184</v>
      </c>
      <c r="D115" s="216" t="s">
        <v>155</v>
      </c>
      <c r="E115" s="217" t="s">
        <v>281</v>
      </c>
      <c r="F115" s="218" t="s">
        <v>282</v>
      </c>
      <c r="G115" s="219" t="s">
        <v>283</v>
      </c>
      <c r="H115" s="220">
        <v>158.40000000000001</v>
      </c>
      <c r="I115" s="221"/>
      <c r="J115" s="222">
        <f>ROUND(I115*H115,2)</f>
        <v>0</v>
      </c>
      <c r="K115" s="218" t="s">
        <v>251</v>
      </c>
      <c r="L115" s="48"/>
      <c r="M115" s="223" t="s">
        <v>44</v>
      </c>
      <c r="N115" s="224" t="s">
        <v>53</v>
      </c>
      <c r="O115" s="88"/>
      <c r="P115" s="225">
        <f>O115*H115</f>
        <v>0</v>
      </c>
      <c r="Q115" s="225">
        <v>0.01269</v>
      </c>
      <c r="R115" s="225">
        <f>Q115*H115</f>
        <v>2.0100959999999999</v>
      </c>
      <c r="S115" s="225">
        <v>0</v>
      </c>
      <c r="T115" s="226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7" t="s">
        <v>171</v>
      </c>
      <c r="AT115" s="227" t="s">
        <v>155</v>
      </c>
      <c r="AU115" s="227" t="s">
        <v>21</v>
      </c>
      <c r="AY115" s="20" t="s">
        <v>152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90</v>
      </c>
      <c r="BK115" s="228">
        <f>ROUND(I115*H115,2)</f>
        <v>0</v>
      </c>
      <c r="BL115" s="20" t="s">
        <v>171</v>
      </c>
      <c r="BM115" s="227" t="s">
        <v>284</v>
      </c>
    </row>
    <row r="116" s="2" customFormat="1">
      <c r="A116" s="42"/>
      <c r="B116" s="43"/>
      <c r="C116" s="44"/>
      <c r="D116" s="249" t="s">
        <v>253</v>
      </c>
      <c r="E116" s="44"/>
      <c r="F116" s="250" t="s">
        <v>285</v>
      </c>
      <c r="G116" s="44"/>
      <c r="H116" s="44"/>
      <c r="I116" s="231"/>
      <c r="J116" s="44"/>
      <c r="K116" s="44"/>
      <c r="L116" s="48"/>
      <c r="M116" s="232"/>
      <c r="N116" s="233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253</v>
      </c>
      <c r="AU116" s="20" t="s">
        <v>21</v>
      </c>
    </row>
    <row r="117" s="13" customFormat="1">
      <c r="A117" s="13"/>
      <c r="B117" s="234"/>
      <c r="C117" s="235"/>
      <c r="D117" s="229" t="s">
        <v>166</v>
      </c>
      <c r="E117" s="236" t="s">
        <v>44</v>
      </c>
      <c r="F117" s="237" t="s">
        <v>286</v>
      </c>
      <c r="G117" s="235"/>
      <c r="H117" s="238">
        <v>67.200000000000003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166</v>
      </c>
      <c r="AU117" s="244" t="s">
        <v>21</v>
      </c>
      <c r="AV117" s="13" t="s">
        <v>21</v>
      </c>
      <c r="AW117" s="13" t="s">
        <v>42</v>
      </c>
      <c r="AX117" s="13" t="s">
        <v>82</v>
      </c>
      <c r="AY117" s="244" t="s">
        <v>152</v>
      </c>
    </row>
    <row r="118" s="13" customFormat="1">
      <c r="A118" s="13"/>
      <c r="B118" s="234"/>
      <c r="C118" s="235"/>
      <c r="D118" s="229" t="s">
        <v>166</v>
      </c>
      <c r="E118" s="236" t="s">
        <v>44</v>
      </c>
      <c r="F118" s="237" t="s">
        <v>287</v>
      </c>
      <c r="G118" s="235"/>
      <c r="H118" s="238">
        <v>33.600000000000001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166</v>
      </c>
      <c r="AU118" s="244" t="s">
        <v>21</v>
      </c>
      <c r="AV118" s="13" t="s">
        <v>21</v>
      </c>
      <c r="AW118" s="13" t="s">
        <v>42</v>
      </c>
      <c r="AX118" s="13" t="s">
        <v>82</v>
      </c>
      <c r="AY118" s="244" t="s">
        <v>152</v>
      </c>
    </row>
    <row r="119" s="13" customFormat="1">
      <c r="A119" s="13"/>
      <c r="B119" s="234"/>
      <c r="C119" s="235"/>
      <c r="D119" s="229" t="s">
        <v>166</v>
      </c>
      <c r="E119" s="236" t="s">
        <v>44</v>
      </c>
      <c r="F119" s="237" t="s">
        <v>288</v>
      </c>
      <c r="G119" s="235"/>
      <c r="H119" s="238">
        <v>32.399999999999999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166</v>
      </c>
      <c r="AU119" s="244" t="s">
        <v>21</v>
      </c>
      <c r="AV119" s="13" t="s">
        <v>21</v>
      </c>
      <c r="AW119" s="13" t="s">
        <v>42</v>
      </c>
      <c r="AX119" s="13" t="s">
        <v>82</v>
      </c>
      <c r="AY119" s="244" t="s">
        <v>152</v>
      </c>
    </row>
    <row r="120" s="13" customFormat="1">
      <c r="A120" s="13"/>
      <c r="B120" s="234"/>
      <c r="C120" s="235"/>
      <c r="D120" s="229" t="s">
        <v>166</v>
      </c>
      <c r="E120" s="236" t="s">
        <v>44</v>
      </c>
      <c r="F120" s="237" t="s">
        <v>289</v>
      </c>
      <c r="G120" s="235"/>
      <c r="H120" s="238">
        <v>20.399999999999999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166</v>
      </c>
      <c r="AU120" s="244" t="s">
        <v>21</v>
      </c>
      <c r="AV120" s="13" t="s">
        <v>21</v>
      </c>
      <c r="AW120" s="13" t="s">
        <v>42</v>
      </c>
      <c r="AX120" s="13" t="s">
        <v>82</v>
      </c>
      <c r="AY120" s="244" t="s">
        <v>152</v>
      </c>
    </row>
    <row r="121" s="13" customFormat="1">
      <c r="A121" s="13"/>
      <c r="B121" s="234"/>
      <c r="C121" s="235"/>
      <c r="D121" s="229" t="s">
        <v>166</v>
      </c>
      <c r="E121" s="236" t="s">
        <v>44</v>
      </c>
      <c r="F121" s="237" t="s">
        <v>290</v>
      </c>
      <c r="G121" s="235"/>
      <c r="H121" s="238">
        <v>4.7999999999999998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166</v>
      </c>
      <c r="AU121" s="244" t="s">
        <v>21</v>
      </c>
      <c r="AV121" s="13" t="s">
        <v>21</v>
      </c>
      <c r="AW121" s="13" t="s">
        <v>42</v>
      </c>
      <c r="AX121" s="13" t="s">
        <v>82</v>
      </c>
      <c r="AY121" s="244" t="s">
        <v>152</v>
      </c>
    </row>
    <row r="122" s="14" customFormat="1">
      <c r="A122" s="14"/>
      <c r="B122" s="251"/>
      <c r="C122" s="252"/>
      <c r="D122" s="229" t="s">
        <v>166</v>
      </c>
      <c r="E122" s="253" t="s">
        <v>44</v>
      </c>
      <c r="F122" s="254" t="s">
        <v>261</v>
      </c>
      <c r="G122" s="252"/>
      <c r="H122" s="255">
        <v>158.40000000000003</v>
      </c>
      <c r="I122" s="256"/>
      <c r="J122" s="252"/>
      <c r="K122" s="252"/>
      <c r="L122" s="257"/>
      <c r="M122" s="258"/>
      <c r="N122" s="259"/>
      <c r="O122" s="259"/>
      <c r="P122" s="259"/>
      <c r="Q122" s="259"/>
      <c r="R122" s="259"/>
      <c r="S122" s="259"/>
      <c r="T122" s="26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1" t="s">
        <v>166</v>
      </c>
      <c r="AU122" s="261" t="s">
        <v>21</v>
      </c>
      <c r="AV122" s="14" t="s">
        <v>171</v>
      </c>
      <c r="AW122" s="14" t="s">
        <v>42</v>
      </c>
      <c r="AX122" s="14" t="s">
        <v>90</v>
      </c>
      <c r="AY122" s="261" t="s">
        <v>152</v>
      </c>
    </row>
    <row r="123" s="2" customFormat="1" ht="49.05" customHeight="1">
      <c r="A123" s="42"/>
      <c r="B123" s="43"/>
      <c r="C123" s="216" t="s">
        <v>188</v>
      </c>
      <c r="D123" s="216" t="s">
        <v>155</v>
      </c>
      <c r="E123" s="217" t="s">
        <v>291</v>
      </c>
      <c r="F123" s="218" t="s">
        <v>292</v>
      </c>
      <c r="G123" s="219" t="s">
        <v>283</v>
      </c>
      <c r="H123" s="220">
        <v>96</v>
      </c>
      <c r="I123" s="221"/>
      <c r="J123" s="222">
        <f>ROUND(I123*H123,2)</f>
        <v>0</v>
      </c>
      <c r="K123" s="218" t="s">
        <v>251</v>
      </c>
      <c r="L123" s="48"/>
      <c r="M123" s="223" t="s">
        <v>44</v>
      </c>
      <c r="N123" s="224" t="s">
        <v>53</v>
      </c>
      <c r="O123" s="88"/>
      <c r="P123" s="225">
        <f>O123*H123</f>
        <v>0</v>
      </c>
      <c r="Q123" s="225">
        <v>0.036900000000000002</v>
      </c>
      <c r="R123" s="225">
        <f>Q123*H123</f>
        <v>3.5424000000000002</v>
      </c>
      <c r="S123" s="225">
        <v>0</v>
      </c>
      <c r="T123" s="226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7" t="s">
        <v>171</v>
      </c>
      <c r="AT123" s="227" t="s">
        <v>155</v>
      </c>
      <c r="AU123" s="227" t="s">
        <v>21</v>
      </c>
      <c r="AY123" s="20" t="s">
        <v>152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90</v>
      </c>
      <c r="BK123" s="228">
        <f>ROUND(I123*H123,2)</f>
        <v>0</v>
      </c>
      <c r="BL123" s="20" t="s">
        <v>171</v>
      </c>
      <c r="BM123" s="227" t="s">
        <v>293</v>
      </c>
    </row>
    <row r="124" s="2" customFormat="1">
      <c r="A124" s="42"/>
      <c r="B124" s="43"/>
      <c r="C124" s="44"/>
      <c r="D124" s="249" t="s">
        <v>253</v>
      </c>
      <c r="E124" s="44"/>
      <c r="F124" s="250" t="s">
        <v>294</v>
      </c>
      <c r="G124" s="44"/>
      <c r="H124" s="44"/>
      <c r="I124" s="231"/>
      <c r="J124" s="44"/>
      <c r="K124" s="44"/>
      <c r="L124" s="48"/>
      <c r="M124" s="232"/>
      <c r="N124" s="233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253</v>
      </c>
      <c r="AU124" s="20" t="s">
        <v>21</v>
      </c>
    </row>
    <row r="125" s="13" customFormat="1">
      <c r="A125" s="13"/>
      <c r="B125" s="234"/>
      <c r="C125" s="235"/>
      <c r="D125" s="229" t="s">
        <v>166</v>
      </c>
      <c r="E125" s="236" t="s">
        <v>44</v>
      </c>
      <c r="F125" s="237" t="s">
        <v>295</v>
      </c>
      <c r="G125" s="235"/>
      <c r="H125" s="238">
        <v>43.200000000000003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166</v>
      </c>
      <c r="AU125" s="244" t="s">
        <v>21</v>
      </c>
      <c r="AV125" s="13" t="s">
        <v>21</v>
      </c>
      <c r="AW125" s="13" t="s">
        <v>42</v>
      </c>
      <c r="AX125" s="13" t="s">
        <v>82</v>
      </c>
      <c r="AY125" s="244" t="s">
        <v>152</v>
      </c>
    </row>
    <row r="126" s="13" customFormat="1">
      <c r="A126" s="13"/>
      <c r="B126" s="234"/>
      <c r="C126" s="235"/>
      <c r="D126" s="229" t="s">
        <v>166</v>
      </c>
      <c r="E126" s="236" t="s">
        <v>44</v>
      </c>
      <c r="F126" s="237" t="s">
        <v>296</v>
      </c>
      <c r="G126" s="235"/>
      <c r="H126" s="238">
        <v>21.600000000000001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166</v>
      </c>
      <c r="AU126" s="244" t="s">
        <v>21</v>
      </c>
      <c r="AV126" s="13" t="s">
        <v>21</v>
      </c>
      <c r="AW126" s="13" t="s">
        <v>42</v>
      </c>
      <c r="AX126" s="13" t="s">
        <v>82</v>
      </c>
      <c r="AY126" s="244" t="s">
        <v>152</v>
      </c>
    </row>
    <row r="127" s="13" customFormat="1">
      <c r="A127" s="13"/>
      <c r="B127" s="234"/>
      <c r="C127" s="235"/>
      <c r="D127" s="229" t="s">
        <v>166</v>
      </c>
      <c r="E127" s="236" t="s">
        <v>44</v>
      </c>
      <c r="F127" s="237" t="s">
        <v>297</v>
      </c>
      <c r="G127" s="235"/>
      <c r="H127" s="238">
        <v>20.399999999999999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166</v>
      </c>
      <c r="AU127" s="244" t="s">
        <v>21</v>
      </c>
      <c r="AV127" s="13" t="s">
        <v>21</v>
      </c>
      <c r="AW127" s="13" t="s">
        <v>42</v>
      </c>
      <c r="AX127" s="13" t="s">
        <v>82</v>
      </c>
      <c r="AY127" s="244" t="s">
        <v>152</v>
      </c>
    </row>
    <row r="128" s="13" customFormat="1">
      <c r="A128" s="13"/>
      <c r="B128" s="234"/>
      <c r="C128" s="235"/>
      <c r="D128" s="229" t="s">
        <v>166</v>
      </c>
      <c r="E128" s="236" t="s">
        <v>44</v>
      </c>
      <c r="F128" s="237" t="s">
        <v>298</v>
      </c>
      <c r="G128" s="235"/>
      <c r="H128" s="238">
        <v>8.4000000000000004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166</v>
      </c>
      <c r="AU128" s="244" t="s">
        <v>21</v>
      </c>
      <c r="AV128" s="13" t="s">
        <v>21</v>
      </c>
      <c r="AW128" s="13" t="s">
        <v>42</v>
      </c>
      <c r="AX128" s="13" t="s">
        <v>82</v>
      </c>
      <c r="AY128" s="244" t="s">
        <v>152</v>
      </c>
    </row>
    <row r="129" s="13" customFormat="1">
      <c r="A129" s="13"/>
      <c r="B129" s="234"/>
      <c r="C129" s="235"/>
      <c r="D129" s="229" t="s">
        <v>166</v>
      </c>
      <c r="E129" s="236" t="s">
        <v>44</v>
      </c>
      <c r="F129" s="237" t="s">
        <v>299</v>
      </c>
      <c r="G129" s="235"/>
      <c r="H129" s="238">
        <v>2.3999999999999999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166</v>
      </c>
      <c r="AU129" s="244" t="s">
        <v>21</v>
      </c>
      <c r="AV129" s="13" t="s">
        <v>21</v>
      </c>
      <c r="AW129" s="13" t="s">
        <v>42</v>
      </c>
      <c r="AX129" s="13" t="s">
        <v>82</v>
      </c>
      <c r="AY129" s="244" t="s">
        <v>152</v>
      </c>
    </row>
    <row r="130" s="14" customFormat="1">
      <c r="A130" s="14"/>
      <c r="B130" s="251"/>
      <c r="C130" s="252"/>
      <c r="D130" s="229" t="s">
        <v>166</v>
      </c>
      <c r="E130" s="253" t="s">
        <v>44</v>
      </c>
      <c r="F130" s="254" t="s">
        <v>261</v>
      </c>
      <c r="G130" s="252"/>
      <c r="H130" s="255">
        <v>96.000000000000028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166</v>
      </c>
      <c r="AU130" s="261" t="s">
        <v>21</v>
      </c>
      <c r="AV130" s="14" t="s">
        <v>171</v>
      </c>
      <c r="AW130" s="14" t="s">
        <v>42</v>
      </c>
      <c r="AX130" s="14" t="s">
        <v>90</v>
      </c>
      <c r="AY130" s="261" t="s">
        <v>152</v>
      </c>
    </row>
    <row r="131" s="2" customFormat="1" ht="24.15" customHeight="1">
      <c r="A131" s="42"/>
      <c r="B131" s="43"/>
      <c r="C131" s="216" t="s">
        <v>192</v>
      </c>
      <c r="D131" s="216" t="s">
        <v>155</v>
      </c>
      <c r="E131" s="217" t="s">
        <v>300</v>
      </c>
      <c r="F131" s="218" t="s">
        <v>301</v>
      </c>
      <c r="G131" s="219" t="s">
        <v>212</v>
      </c>
      <c r="H131" s="220">
        <v>763.20000000000005</v>
      </c>
      <c r="I131" s="221"/>
      <c r="J131" s="222">
        <f>ROUND(I131*H131,2)</f>
        <v>0</v>
      </c>
      <c r="K131" s="218" t="s">
        <v>251</v>
      </c>
      <c r="L131" s="48"/>
      <c r="M131" s="223" t="s">
        <v>44</v>
      </c>
      <c r="N131" s="224" t="s">
        <v>53</v>
      </c>
      <c r="O131" s="8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27" t="s">
        <v>171</v>
      </c>
      <c r="AT131" s="227" t="s">
        <v>155</v>
      </c>
      <c r="AU131" s="227" t="s">
        <v>21</v>
      </c>
      <c r="AY131" s="20" t="s">
        <v>152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90</v>
      </c>
      <c r="BK131" s="228">
        <f>ROUND(I131*H131,2)</f>
        <v>0</v>
      </c>
      <c r="BL131" s="20" t="s">
        <v>171</v>
      </c>
      <c r="BM131" s="227" t="s">
        <v>302</v>
      </c>
    </row>
    <row r="132" s="2" customFormat="1">
      <c r="A132" s="42"/>
      <c r="B132" s="43"/>
      <c r="C132" s="44"/>
      <c r="D132" s="249" t="s">
        <v>253</v>
      </c>
      <c r="E132" s="44"/>
      <c r="F132" s="250" t="s">
        <v>303</v>
      </c>
      <c r="G132" s="44"/>
      <c r="H132" s="44"/>
      <c r="I132" s="231"/>
      <c r="J132" s="44"/>
      <c r="K132" s="44"/>
      <c r="L132" s="48"/>
      <c r="M132" s="232"/>
      <c r="N132" s="233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253</v>
      </c>
      <c r="AU132" s="20" t="s">
        <v>21</v>
      </c>
    </row>
    <row r="133" s="13" customFormat="1">
      <c r="A133" s="13"/>
      <c r="B133" s="234"/>
      <c r="C133" s="235"/>
      <c r="D133" s="229" t="s">
        <v>166</v>
      </c>
      <c r="E133" s="236" t="s">
        <v>44</v>
      </c>
      <c r="F133" s="237" t="s">
        <v>304</v>
      </c>
      <c r="G133" s="235"/>
      <c r="H133" s="238">
        <v>763.20000000000005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166</v>
      </c>
      <c r="AU133" s="244" t="s">
        <v>21</v>
      </c>
      <c r="AV133" s="13" t="s">
        <v>21</v>
      </c>
      <c r="AW133" s="13" t="s">
        <v>42</v>
      </c>
      <c r="AX133" s="13" t="s">
        <v>90</v>
      </c>
      <c r="AY133" s="244" t="s">
        <v>152</v>
      </c>
    </row>
    <row r="134" s="2" customFormat="1" ht="24.15" customHeight="1">
      <c r="A134" s="42"/>
      <c r="B134" s="43"/>
      <c r="C134" s="216" t="s">
        <v>198</v>
      </c>
      <c r="D134" s="216" t="s">
        <v>155</v>
      </c>
      <c r="E134" s="217" t="s">
        <v>305</v>
      </c>
      <c r="F134" s="218" t="s">
        <v>306</v>
      </c>
      <c r="G134" s="219" t="s">
        <v>212</v>
      </c>
      <c r="H134" s="220">
        <v>1291.9760000000001</v>
      </c>
      <c r="I134" s="221"/>
      <c r="J134" s="222">
        <f>ROUND(I134*H134,2)</f>
        <v>0</v>
      </c>
      <c r="K134" s="218" t="s">
        <v>251</v>
      </c>
      <c r="L134" s="48"/>
      <c r="M134" s="223" t="s">
        <v>44</v>
      </c>
      <c r="N134" s="224" t="s">
        <v>53</v>
      </c>
      <c r="O134" s="8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7" t="s">
        <v>171</v>
      </c>
      <c r="AT134" s="227" t="s">
        <v>155</v>
      </c>
      <c r="AU134" s="227" t="s">
        <v>21</v>
      </c>
      <c r="AY134" s="20" t="s">
        <v>152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90</v>
      </c>
      <c r="BK134" s="228">
        <f>ROUND(I134*H134,2)</f>
        <v>0</v>
      </c>
      <c r="BL134" s="20" t="s">
        <v>171</v>
      </c>
      <c r="BM134" s="227" t="s">
        <v>307</v>
      </c>
    </row>
    <row r="135" s="2" customFormat="1">
      <c r="A135" s="42"/>
      <c r="B135" s="43"/>
      <c r="C135" s="44"/>
      <c r="D135" s="249" t="s">
        <v>253</v>
      </c>
      <c r="E135" s="44"/>
      <c r="F135" s="250" t="s">
        <v>308</v>
      </c>
      <c r="G135" s="44"/>
      <c r="H135" s="44"/>
      <c r="I135" s="231"/>
      <c r="J135" s="44"/>
      <c r="K135" s="44"/>
      <c r="L135" s="48"/>
      <c r="M135" s="232"/>
      <c r="N135" s="233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253</v>
      </c>
      <c r="AU135" s="20" t="s">
        <v>21</v>
      </c>
    </row>
    <row r="136" s="13" customFormat="1">
      <c r="A136" s="13"/>
      <c r="B136" s="234"/>
      <c r="C136" s="235"/>
      <c r="D136" s="229" t="s">
        <v>166</v>
      </c>
      <c r="E136" s="236" t="s">
        <v>44</v>
      </c>
      <c r="F136" s="237" t="s">
        <v>309</v>
      </c>
      <c r="G136" s="235"/>
      <c r="H136" s="238">
        <v>707.10000000000002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166</v>
      </c>
      <c r="AU136" s="244" t="s">
        <v>21</v>
      </c>
      <c r="AV136" s="13" t="s">
        <v>21</v>
      </c>
      <c r="AW136" s="13" t="s">
        <v>42</v>
      </c>
      <c r="AX136" s="13" t="s">
        <v>82</v>
      </c>
      <c r="AY136" s="244" t="s">
        <v>152</v>
      </c>
    </row>
    <row r="137" s="13" customFormat="1">
      <c r="A137" s="13"/>
      <c r="B137" s="234"/>
      <c r="C137" s="235"/>
      <c r="D137" s="229" t="s">
        <v>166</v>
      </c>
      <c r="E137" s="236" t="s">
        <v>44</v>
      </c>
      <c r="F137" s="237" t="s">
        <v>310</v>
      </c>
      <c r="G137" s="235"/>
      <c r="H137" s="238">
        <v>382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166</v>
      </c>
      <c r="AU137" s="244" t="s">
        <v>21</v>
      </c>
      <c r="AV137" s="13" t="s">
        <v>21</v>
      </c>
      <c r="AW137" s="13" t="s">
        <v>42</v>
      </c>
      <c r="AX137" s="13" t="s">
        <v>82</v>
      </c>
      <c r="AY137" s="244" t="s">
        <v>152</v>
      </c>
    </row>
    <row r="138" s="13" customFormat="1">
      <c r="A138" s="13"/>
      <c r="B138" s="234"/>
      <c r="C138" s="235"/>
      <c r="D138" s="229" t="s">
        <v>166</v>
      </c>
      <c r="E138" s="236" t="s">
        <v>44</v>
      </c>
      <c r="F138" s="237" t="s">
        <v>311</v>
      </c>
      <c r="G138" s="235"/>
      <c r="H138" s="238">
        <v>318.56999999999999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166</v>
      </c>
      <c r="AU138" s="244" t="s">
        <v>21</v>
      </c>
      <c r="AV138" s="13" t="s">
        <v>21</v>
      </c>
      <c r="AW138" s="13" t="s">
        <v>42</v>
      </c>
      <c r="AX138" s="13" t="s">
        <v>82</v>
      </c>
      <c r="AY138" s="244" t="s">
        <v>152</v>
      </c>
    </row>
    <row r="139" s="13" customFormat="1">
      <c r="A139" s="13"/>
      <c r="B139" s="234"/>
      <c r="C139" s="235"/>
      <c r="D139" s="229" t="s">
        <v>166</v>
      </c>
      <c r="E139" s="236" t="s">
        <v>44</v>
      </c>
      <c r="F139" s="237" t="s">
        <v>312</v>
      </c>
      <c r="G139" s="235"/>
      <c r="H139" s="238">
        <v>138.66999999999999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166</v>
      </c>
      <c r="AU139" s="244" t="s">
        <v>21</v>
      </c>
      <c r="AV139" s="13" t="s">
        <v>21</v>
      </c>
      <c r="AW139" s="13" t="s">
        <v>42</v>
      </c>
      <c r="AX139" s="13" t="s">
        <v>82</v>
      </c>
      <c r="AY139" s="244" t="s">
        <v>152</v>
      </c>
    </row>
    <row r="140" s="13" customFormat="1">
      <c r="A140" s="13"/>
      <c r="B140" s="234"/>
      <c r="C140" s="235"/>
      <c r="D140" s="229" t="s">
        <v>166</v>
      </c>
      <c r="E140" s="236" t="s">
        <v>44</v>
      </c>
      <c r="F140" s="237" t="s">
        <v>313</v>
      </c>
      <c r="G140" s="235"/>
      <c r="H140" s="238">
        <v>68.629999999999995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166</v>
      </c>
      <c r="AU140" s="244" t="s">
        <v>21</v>
      </c>
      <c r="AV140" s="13" t="s">
        <v>21</v>
      </c>
      <c r="AW140" s="13" t="s">
        <v>42</v>
      </c>
      <c r="AX140" s="13" t="s">
        <v>82</v>
      </c>
      <c r="AY140" s="244" t="s">
        <v>152</v>
      </c>
    </row>
    <row r="141" s="14" customFormat="1">
      <c r="A141" s="14"/>
      <c r="B141" s="251"/>
      <c r="C141" s="252"/>
      <c r="D141" s="229" t="s">
        <v>166</v>
      </c>
      <c r="E141" s="253" t="s">
        <v>210</v>
      </c>
      <c r="F141" s="254" t="s">
        <v>261</v>
      </c>
      <c r="G141" s="252"/>
      <c r="H141" s="255">
        <v>1614.9699999999998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166</v>
      </c>
      <c r="AU141" s="261" t="s">
        <v>21</v>
      </c>
      <c r="AV141" s="14" t="s">
        <v>171</v>
      </c>
      <c r="AW141" s="14" t="s">
        <v>42</v>
      </c>
      <c r="AX141" s="14" t="s">
        <v>82</v>
      </c>
      <c r="AY141" s="261" t="s">
        <v>152</v>
      </c>
    </row>
    <row r="142" s="13" customFormat="1">
      <c r="A142" s="13"/>
      <c r="B142" s="234"/>
      <c r="C142" s="235"/>
      <c r="D142" s="229" t="s">
        <v>166</v>
      </c>
      <c r="E142" s="236" t="s">
        <v>44</v>
      </c>
      <c r="F142" s="237" t="s">
        <v>314</v>
      </c>
      <c r="G142" s="235"/>
      <c r="H142" s="238">
        <v>1291.9760000000001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166</v>
      </c>
      <c r="AU142" s="244" t="s">
        <v>21</v>
      </c>
      <c r="AV142" s="13" t="s">
        <v>21</v>
      </c>
      <c r="AW142" s="13" t="s">
        <v>42</v>
      </c>
      <c r="AX142" s="13" t="s">
        <v>90</v>
      </c>
      <c r="AY142" s="244" t="s">
        <v>152</v>
      </c>
    </row>
    <row r="143" s="2" customFormat="1" ht="24.15" customHeight="1">
      <c r="A143" s="42"/>
      <c r="B143" s="43"/>
      <c r="C143" s="216" t="s">
        <v>203</v>
      </c>
      <c r="D143" s="216" t="s">
        <v>155</v>
      </c>
      <c r="E143" s="217" t="s">
        <v>315</v>
      </c>
      <c r="F143" s="218" t="s">
        <v>316</v>
      </c>
      <c r="G143" s="219" t="s">
        <v>212</v>
      </c>
      <c r="H143" s="220">
        <v>242.24600000000001</v>
      </c>
      <c r="I143" s="221"/>
      <c r="J143" s="222">
        <f>ROUND(I143*H143,2)</f>
        <v>0</v>
      </c>
      <c r="K143" s="218" t="s">
        <v>251</v>
      </c>
      <c r="L143" s="48"/>
      <c r="M143" s="223" t="s">
        <v>44</v>
      </c>
      <c r="N143" s="224" t="s">
        <v>53</v>
      </c>
      <c r="O143" s="88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7" t="s">
        <v>171</v>
      </c>
      <c r="AT143" s="227" t="s">
        <v>155</v>
      </c>
      <c r="AU143" s="227" t="s">
        <v>21</v>
      </c>
      <c r="AY143" s="20" t="s">
        <v>152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90</v>
      </c>
      <c r="BK143" s="228">
        <f>ROUND(I143*H143,2)</f>
        <v>0</v>
      </c>
      <c r="BL143" s="20" t="s">
        <v>171</v>
      </c>
      <c r="BM143" s="227" t="s">
        <v>317</v>
      </c>
    </row>
    <row r="144" s="2" customFormat="1">
      <c r="A144" s="42"/>
      <c r="B144" s="43"/>
      <c r="C144" s="44"/>
      <c r="D144" s="249" t="s">
        <v>253</v>
      </c>
      <c r="E144" s="44"/>
      <c r="F144" s="250" t="s">
        <v>318</v>
      </c>
      <c r="G144" s="44"/>
      <c r="H144" s="44"/>
      <c r="I144" s="231"/>
      <c r="J144" s="44"/>
      <c r="K144" s="44"/>
      <c r="L144" s="48"/>
      <c r="M144" s="232"/>
      <c r="N144" s="233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253</v>
      </c>
      <c r="AU144" s="20" t="s">
        <v>21</v>
      </c>
    </row>
    <row r="145" s="13" customFormat="1">
      <c r="A145" s="13"/>
      <c r="B145" s="234"/>
      <c r="C145" s="235"/>
      <c r="D145" s="229" t="s">
        <v>166</v>
      </c>
      <c r="E145" s="236" t="s">
        <v>44</v>
      </c>
      <c r="F145" s="237" t="s">
        <v>319</v>
      </c>
      <c r="G145" s="235"/>
      <c r="H145" s="238">
        <v>242.24600000000001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166</v>
      </c>
      <c r="AU145" s="244" t="s">
        <v>21</v>
      </c>
      <c r="AV145" s="13" t="s">
        <v>21</v>
      </c>
      <c r="AW145" s="13" t="s">
        <v>42</v>
      </c>
      <c r="AX145" s="13" t="s">
        <v>90</v>
      </c>
      <c r="AY145" s="244" t="s">
        <v>152</v>
      </c>
    </row>
    <row r="146" s="2" customFormat="1" ht="24.15" customHeight="1">
      <c r="A146" s="42"/>
      <c r="B146" s="43"/>
      <c r="C146" s="216" t="s">
        <v>8</v>
      </c>
      <c r="D146" s="216" t="s">
        <v>155</v>
      </c>
      <c r="E146" s="217" t="s">
        <v>320</v>
      </c>
      <c r="F146" s="218" t="s">
        <v>321</v>
      </c>
      <c r="G146" s="219" t="s">
        <v>212</v>
      </c>
      <c r="H146" s="220">
        <v>80.748999999999995</v>
      </c>
      <c r="I146" s="221"/>
      <c r="J146" s="222">
        <f>ROUND(I146*H146,2)</f>
        <v>0</v>
      </c>
      <c r="K146" s="218" t="s">
        <v>251</v>
      </c>
      <c r="L146" s="48"/>
      <c r="M146" s="223" t="s">
        <v>44</v>
      </c>
      <c r="N146" s="224" t="s">
        <v>53</v>
      </c>
      <c r="O146" s="88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27" t="s">
        <v>171</v>
      </c>
      <c r="AT146" s="227" t="s">
        <v>155</v>
      </c>
      <c r="AU146" s="227" t="s">
        <v>21</v>
      </c>
      <c r="AY146" s="20" t="s">
        <v>152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90</v>
      </c>
      <c r="BK146" s="228">
        <f>ROUND(I146*H146,2)</f>
        <v>0</v>
      </c>
      <c r="BL146" s="20" t="s">
        <v>171</v>
      </c>
      <c r="BM146" s="227" t="s">
        <v>322</v>
      </c>
    </row>
    <row r="147" s="2" customFormat="1">
      <c r="A147" s="42"/>
      <c r="B147" s="43"/>
      <c r="C147" s="44"/>
      <c r="D147" s="249" t="s">
        <v>253</v>
      </c>
      <c r="E147" s="44"/>
      <c r="F147" s="250" t="s">
        <v>323</v>
      </c>
      <c r="G147" s="44"/>
      <c r="H147" s="44"/>
      <c r="I147" s="231"/>
      <c r="J147" s="44"/>
      <c r="K147" s="44"/>
      <c r="L147" s="48"/>
      <c r="M147" s="232"/>
      <c r="N147" s="233"/>
      <c r="O147" s="88"/>
      <c r="P147" s="88"/>
      <c r="Q147" s="88"/>
      <c r="R147" s="88"/>
      <c r="S147" s="88"/>
      <c r="T147" s="89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T147" s="20" t="s">
        <v>253</v>
      </c>
      <c r="AU147" s="20" t="s">
        <v>21</v>
      </c>
    </row>
    <row r="148" s="13" customFormat="1">
      <c r="A148" s="13"/>
      <c r="B148" s="234"/>
      <c r="C148" s="235"/>
      <c r="D148" s="229" t="s">
        <v>166</v>
      </c>
      <c r="E148" s="236" t="s">
        <v>44</v>
      </c>
      <c r="F148" s="237" t="s">
        <v>324</v>
      </c>
      <c r="G148" s="235"/>
      <c r="H148" s="238">
        <v>80.748999999999995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166</v>
      </c>
      <c r="AU148" s="244" t="s">
        <v>21</v>
      </c>
      <c r="AV148" s="13" t="s">
        <v>21</v>
      </c>
      <c r="AW148" s="13" t="s">
        <v>42</v>
      </c>
      <c r="AX148" s="13" t="s">
        <v>90</v>
      </c>
      <c r="AY148" s="244" t="s">
        <v>152</v>
      </c>
    </row>
    <row r="149" s="2" customFormat="1" ht="24.15" customHeight="1">
      <c r="A149" s="42"/>
      <c r="B149" s="43"/>
      <c r="C149" s="216" t="s">
        <v>220</v>
      </c>
      <c r="D149" s="216" t="s">
        <v>155</v>
      </c>
      <c r="E149" s="217" t="s">
        <v>325</v>
      </c>
      <c r="F149" s="218" t="s">
        <v>326</v>
      </c>
      <c r="G149" s="219" t="s">
        <v>219</v>
      </c>
      <c r="H149" s="220">
        <v>2936.1700000000001</v>
      </c>
      <c r="I149" s="221"/>
      <c r="J149" s="222">
        <f>ROUND(I149*H149,2)</f>
        <v>0</v>
      </c>
      <c r="K149" s="218" t="s">
        <v>251</v>
      </c>
      <c r="L149" s="48"/>
      <c r="M149" s="223" t="s">
        <v>44</v>
      </c>
      <c r="N149" s="224" t="s">
        <v>53</v>
      </c>
      <c r="O149" s="88"/>
      <c r="P149" s="225">
        <f>O149*H149</f>
        <v>0</v>
      </c>
      <c r="Q149" s="225">
        <v>0.00059000000000000003</v>
      </c>
      <c r="R149" s="225">
        <f>Q149*H149</f>
        <v>1.7323403000000002</v>
      </c>
      <c r="S149" s="225">
        <v>0</v>
      </c>
      <c r="T149" s="226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7" t="s">
        <v>171</v>
      </c>
      <c r="AT149" s="227" t="s">
        <v>155</v>
      </c>
      <c r="AU149" s="227" t="s">
        <v>21</v>
      </c>
      <c r="AY149" s="20" t="s">
        <v>152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90</v>
      </c>
      <c r="BK149" s="228">
        <f>ROUND(I149*H149,2)</f>
        <v>0</v>
      </c>
      <c r="BL149" s="20" t="s">
        <v>171</v>
      </c>
      <c r="BM149" s="227" t="s">
        <v>327</v>
      </c>
    </row>
    <row r="150" s="2" customFormat="1">
      <c r="A150" s="42"/>
      <c r="B150" s="43"/>
      <c r="C150" s="44"/>
      <c r="D150" s="249" t="s">
        <v>253</v>
      </c>
      <c r="E150" s="44"/>
      <c r="F150" s="250" t="s">
        <v>328</v>
      </c>
      <c r="G150" s="44"/>
      <c r="H150" s="44"/>
      <c r="I150" s="231"/>
      <c r="J150" s="44"/>
      <c r="K150" s="44"/>
      <c r="L150" s="48"/>
      <c r="M150" s="232"/>
      <c r="N150" s="233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253</v>
      </c>
      <c r="AU150" s="20" t="s">
        <v>21</v>
      </c>
    </row>
    <row r="151" s="13" customFormat="1">
      <c r="A151" s="13"/>
      <c r="B151" s="234"/>
      <c r="C151" s="235"/>
      <c r="D151" s="229" t="s">
        <v>166</v>
      </c>
      <c r="E151" s="236" t="s">
        <v>44</v>
      </c>
      <c r="F151" s="237" t="s">
        <v>329</v>
      </c>
      <c r="G151" s="235"/>
      <c r="H151" s="238">
        <v>1285.6199999999999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166</v>
      </c>
      <c r="AU151" s="244" t="s">
        <v>21</v>
      </c>
      <c r="AV151" s="13" t="s">
        <v>21</v>
      </c>
      <c r="AW151" s="13" t="s">
        <v>42</v>
      </c>
      <c r="AX151" s="13" t="s">
        <v>82</v>
      </c>
      <c r="AY151" s="244" t="s">
        <v>152</v>
      </c>
    </row>
    <row r="152" s="13" customFormat="1">
      <c r="A152" s="13"/>
      <c r="B152" s="234"/>
      <c r="C152" s="235"/>
      <c r="D152" s="229" t="s">
        <v>166</v>
      </c>
      <c r="E152" s="236" t="s">
        <v>44</v>
      </c>
      <c r="F152" s="237" t="s">
        <v>330</v>
      </c>
      <c r="G152" s="235"/>
      <c r="H152" s="238">
        <v>694.51999999999998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166</v>
      </c>
      <c r="AU152" s="244" t="s">
        <v>21</v>
      </c>
      <c r="AV152" s="13" t="s">
        <v>21</v>
      </c>
      <c r="AW152" s="13" t="s">
        <v>42</v>
      </c>
      <c r="AX152" s="13" t="s">
        <v>82</v>
      </c>
      <c r="AY152" s="244" t="s">
        <v>152</v>
      </c>
    </row>
    <row r="153" s="13" customFormat="1">
      <c r="A153" s="13"/>
      <c r="B153" s="234"/>
      <c r="C153" s="235"/>
      <c r="D153" s="229" t="s">
        <v>166</v>
      </c>
      <c r="E153" s="236" t="s">
        <v>44</v>
      </c>
      <c r="F153" s="237" t="s">
        <v>331</v>
      </c>
      <c r="G153" s="235"/>
      <c r="H153" s="238">
        <v>579.13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166</v>
      </c>
      <c r="AU153" s="244" t="s">
        <v>21</v>
      </c>
      <c r="AV153" s="13" t="s">
        <v>21</v>
      </c>
      <c r="AW153" s="13" t="s">
        <v>42</v>
      </c>
      <c r="AX153" s="13" t="s">
        <v>82</v>
      </c>
      <c r="AY153" s="244" t="s">
        <v>152</v>
      </c>
    </row>
    <row r="154" s="13" customFormat="1">
      <c r="A154" s="13"/>
      <c r="B154" s="234"/>
      <c r="C154" s="235"/>
      <c r="D154" s="229" t="s">
        <v>166</v>
      </c>
      <c r="E154" s="236" t="s">
        <v>44</v>
      </c>
      <c r="F154" s="237" t="s">
        <v>332</v>
      </c>
      <c r="G154" s="235"/>
      <c r="H154" s="238">
        <v>252.12000000000001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166</v>
      </c>
      <c r="AU154" s="244" t="s">
        <v>21</v>
      </c>
      <c r="AV154" s="13" t="s">
        <v>21</v>
      </c>
      <c r="AW154" s="13" t="s">
        <v>42</v>
      </c>
      <c r="AX154" s="13" t="s">
        <v>82</v>
      </c>
      <c r="AY154" s="244" t="s">
        <v>152</v>
      </c>
    </row>
    <row r="155" s="13" customFormat="1">
      <c r="A155" s="13"/>
      <c r="B155" s="234"/>
      <c r="C155" s="235"/>
      <c r="D155" s="229" t="s">
        <v>166</v>
      </c>
      <c r="E155" s="236" t="s">
        <v>44</v>
      </c>
      <c r="F155" s="237" t="s">
        <v>333</v>
      </c>
      <c r="G155" s="235"/>
      <c r="H155" s="238">
        <v>124.78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166</v>
      </c>
      <c r="AU155" s="244" t="s">
        <v>21</v>
      </c>
      <c r="AV155" s="13" t="s">
        <v>21</v>
      </c>
      <c r="AW155" s="13" t="s">
        <v>42</v>
      </c>
      <c r="AX155" s="13" t="s">
        <v>82</v>
      </c>
      <c r="AY155" s="244" t="s">
        <v>152</v>
      </c>
    </row>
    <row r="156" s="14" customFormat="1">
      <c r="A156" s="14"/>
      <c r="B156" s="251"/>
      <c r="C156" s="252"/>
      <c r="D156" s="229" t="s">
        <v>166</v>
      </c>
      <c r="E156" s="253" t="s">
        <v>44</v>
      </c>
      <c r="F156" s="254" t="s">
        <v>261</v>
      </c>
      <c r="G156" s="252"/>
      <c r="H156" s="255">
        <v>2936.1700000000001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166</v>
      </c>
      <c r="AU156" s="261" t="s">
        <v>21</v>
      </c>
      <c r="AV156" s="14" t="s">
        <v>171</v>
      </c>
      <c r="AW156" s="14" t="s">
        <v>42</v>
      </c>
      <c r="AX156" s="14" t="s">
        <v>90</v>
      </c>
      <c r="AY156" s="261" t="s">
        <v>152</v>
      </c>
    </row>
    <row r="157" s="2" customFormat="1" ht="24.15" customHeight="1">
      <c r="A157" s="42"/>
      <c r="B157" s="43"/>
      <c r="C157" s="216" t="s">
        <v>334</v>
      </c>
      <c r="D157" s="216" t="s">
        <v>155</v>
      </c>
      <c r="E157" s="217" t="s">
        <v>335</v>
      </c>
      <c r="F157" s="218" t="s">
        <v>336</v>
      </c>
      <c r="G157" s="219" t="s">
        <v>219</v>
      </c>
      <c r="H157" s="220">
        <v>2936.1700000000001</v>
      </c>
      <c r="I157" s="221"/>
      <c r="J157" s="222">
        <f>ROUND(I157*H157,2)</f>
        <v>0</v>
      </c>
      <c r="K157" s="218" t="s">
        <v>251</v>
      </c>
      <c r="L157" s="48"/>
      <c r="M157" s="223" t="s">
        <v>44</v>
      </c>
      <c r="N157" s="224" t="s">
        <v>53</v>
      </c>
      <c r="O157" s="8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7" t="s">
        <v>171</v>
      </c>
      <c r="AT157" s="227" t="s">
        <v>155</v>
      </c>
      <c r="AU157" s="227" t="s">
        <v>21</v>
      </c>
      <c r="AY157" s="20" t="s">
        <v>152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90</v>
      </c>
      <c r="BK157" s="228">
        <f>ROUND(I157*H157,2)</f>
        <v>0</v>
      </c>
      <c r="BL157" s="20" t="s">
        <v>171</v>
      </c>
      <c r="BM157" s="227" t="s">
        <v>337</v>
      </c>
    </row>
    <row r="158" s="2" customFormat="1">
      <c r="A158" s="42"/>
      <c r="B158" s="43"/>
      <c r="C158" s="44"/>
      <c r="D158" s="249" t="s">
        <v>253</v>
      </c>
      <c r="E158" s="44"/>
      <c r="F158" s="250" t="s">
        <v>338</v>
      </c>
      <c r="G158" s="44"/>
      <c r="H158" s="44"/>
      <c r="I158" s="231"/>
      <c r="J158" s="44"/>
      <c r="K158" s="44"/>
      <c r="L158" s="48"/>
      <c r="M158" s="232"/>
      <c r="N158" s="233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253</v>
      </c>
      <c r="AU158" s="20" t="s">
        <v>21</v>
      </c>
    </row>
    <row r="159" s="2" customFormat="1" ht="37.8" customHeight="1">
      <c r="A159" s="42"/>
      <c r="B159" s="43"/>
      <c r="C159" s="216" t="s">
        <v>339</v>
      </c>
      <c r="D159" s="216" t="s">
        <v>155</v>
      </c>
      <c r="E159" s="217" t="s">
        <v>340</v>
      </c>
      <c r="F159" s="218" t="s">
        <v>341</v>
      </c>
      <c r="G159" s="219" t="s">
        <v>212</v>
      </c>
      <c r="H159" s="220">
        <v>2354.902</v>
      </c>
      <c r="I159" s="221"/>
      <c r="J159" s="222">
        <f>ROUND(I159*H159,2)</f>
        <v>0</v>
      </c>
      <c r="K159" s="218" t="s">
        <v>251</v>
      </c>
      <c r="L159" s="48"/>
      <c r="M159" s="223" t="s">
        <v>44</v>
      </c>
      <c r="N159" s="224" t="s">
        <v>53</v>
      </c>
      <c r="O159" s="88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7" t="s">
        <v>171</v>
      </c>
      <c r="AT159" s="227" t="s">
        <v>155</v>
      </c>
      <c r="AU159" s="227" t="s">
        <v>21</v>
      </c>
      <c r="AY159" s="20" t="s">
        <v>152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90</v>
      </c>
      <c r="BK159" s="228">
        <f>ROUND(I159*H159,2)</f>
        <v>0</v>
      </c>
      <c r="BL159" s="20" t="s">
        <v>171</v>
      </c>
      <c r="BM159" s="227" t="s">
        <v>342</v>
      </c>
    </row>
    <row r="160" s="2" customFormat="1">
      <c r="A160" s="42"/>
      <c r="B160" s="43"/>
      <c r="C160" s="44"/>
      <c r="D160" s="249" t="s">
        <v>253</v>
      </c>
      <c r="E160" s="44"/>
      <c r="F160" s="250" t="s">
        <v>343</v>
      </c>
      <c r="G160" s="44"/>
      <c r="H160" s="44"/>
      <c r="I160" s="231"/>
      <c r="J160" s="44"/>
      <c r="K160" s="44"/>
      <c r="L160" s="48"/>
      <c r="M160" s="232"/>
      <c r="N160" s="233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253</v>
      </c>
      <c r="AU160" s="20" t="s">
        <v>21</v>
      </c>
    </row>
    <row r="161" s="13" customFormat="1">
      <c r="A161" s="13"/>
      <c r="B161" s="234"/>
      <c r="C161" s="235"/>
      <c r="D161" s="229" t="s">
        <v>166</v>
      </c>
      <c r="E161" s="236" t="s">
        <v>44</v>
      </c>
      <c r="F161" s="237" t="s">
        <v>344</v>
      </c>
      <c r="G161" s="235"/>
      <c r="H161" s="238">
        <v>2354.902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166</v>
      </c>
      <c r="AU161" s="244" t="s">
        <v>21</v>
      </c>
      <c r="AV161" s="13" t="s">
        <v>21</v>
      </c>
      <c r="AW161" s="13" t="s">
        <v>42</v>
      </c>
      <c r="AX161" s="13" t="s">
        <v>90</v>
      </c>
      <c r="AY161" s="244" t="s">
        <v>152</v>
      </c>
    </row>
    <row r="162" s="2" customFormat="1" ht="37.8" customHeight="1">
      <c r="A162" s="42"/>
      <c r="B162" s="43"/>
      <c r="C162" s="216" t="s">
        <v>345</v>
      </c>
      <c r="D162" s="216" t="s">
        <v>155</v>
      </c>
      <c r="E162" s="217" t="s">
        <v>346</v>
      </c>
      <c r="F162" s="218" t="s">
        <v>347</v>
      </c>
      <c r="G162" s="219" t="s">
        <v>212</v>
      </c>
      <c r="H162" s="220">
        <v>114.52500000000001</v>
      </c>
      <c r="I162" s="221"/>
      <c r="J162" s="222">
        <f>ROUND(I162*H162,2)</f>
        <v>0</v>
      </c>
      <c r="K162" s="218" t="s">
        <v>251</v>
      </c>
      <c r="L162" s="48"/>
      <c r="M162" s="223" t="s">
        <v>44</v>
      </c>
      <c r="N162" s="224" t="s">
        <v>53</v>
      </c>
      <c r="O162" s="88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7" t="s">
        <v>171</v>
      </c>
      <c r="AT162" s="227" t="s">
        <v>155</v>
      </c>
      <c r="AU162" s="227" t="s">
        <v>21</v>
      </c>
      <c r="AY162" s="20" t="s">
        <v>152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90</v>
      </c>
      <c r="BK162" s="228">
        <f>ROUND(I162*H162,2)</f>
        <v>0</v>
      </c>
      <c r="BL162" s="20" t="s">
        <v>171</v>
      </c>
      <c r="BM162" s="227" t="s">
        <v>348</v>
      </c>
    </row>
    <row r="163" s="2" customFormat="1">
      <c r="A163" s="42"/>
      <c r="B163" s="43"/>
      <c r="C163" s="44"/>
      <c r="D163" s="249" t="s">
        <v>253</v>
      </c>
      <c r="E163" s="44"/>
      <c r="F163" s="250" t="s">
        <v>349</v>
      </c>
      <c r="G163" s="44"/>
      <c r="H163" s="44"/>
      <c r="I163" s="231"/>
      <c r="J163" s="44"/>
      <c r="K163" s="44"/>
      <c r="L163" s="48"/>
      <c r="M163" s="232"/>
      <c r="N163" s="233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253</v>
      </c>
      <c r="AU163" s="20" t="s">
        <v>21</v>
      </c>
    </row>
    <row r="164" s="13" customFormat="1">
      <c r="A164" s="13"/>
      <c r="B164" s="234"/>
      <c r="C164" s="235"/>
      <c r="D164" s="229" t="s">
        <v>166</v>
      </c>
      <c r="E164" s="236" t="s">
        <v>231</v>
      </c>
      <c r="F164" s="237" t="s">
        <v>350</v>
      </c>
      <c r="G164" s="235"/>
      <c r="H164" s="238">
        <v>114.52500000000001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166</v>
      </c>
      <c r="AU164" s="244" t="s">
        <v>21</v>
      </c>
      <c r="AV164" s="13" t="s">
        <v>21</v>
      </c>
      <c r="AW164" s="13" t="s">
        <v>42</v>
      </c>
      <c r="AX164" s="13" t="s">
        <v>90</v>
      </c>
      <c r="AY164" s="244" t="s">
        <v>152</v>
      </c>
    </row>
    <row r="165" s="2" customFormat="1" ht="37.8" customHeight="1">
      <c r="A165" s="42"/>
      <c r="B165" s="43"/>
      <c r="C165" s="216" t="s">
        <v>351</v>
      </c>
      <c r="D165" s="216" t="s">
        <v>155</v>
      </c>
      <c r="E165" s="217" t="s">
        <v>352</v>
      </c>
      <c r="F165" s="218" t="s">
        <v>353</v>
      </c>
      <c r="G165" s="219" t="s">
        <v>212</v>
      </c>
      <c r="H165" s="220">
        <v>322.99400000000003</v>
      </c>
      <c r="I165" s="221"/>
      <c r="J165" s="222">
        <f>ROUND(I165*H165,2)</f>
        <v>0</v>
      </c>
      <c r="K165" s="218" t="s">
        <v>251</v>
      </c>
      <c r="L165" s="48"/>
      <c r="M165" s="223" t="s">
        <v>44</v>
      </c>
      <c r="N165" s="224" t="s">
        <v>53</v>
      </c>
      <c r="O165" s="88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27" t="s">
        <v>171</v>
      </c>
      <c r="AT165" s="227" t="s">
        <v>155</v>
      </c>
      <c r="AU165" s="227" t="s">
        <v>21</v>
      </c>
      <c r="AY165" s="20" t="s">
        <v>152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90</v>
      </c>
      <c r="BK165" s="228">
        <f>ROUND(I165*H165,2)</f>
        <v>0</v>
      </c>
      <c r="BL165" s="20" t="s">
        <v>171</v>
      </c>
      <c r="BM165" s="227" t="s">
        <v>354</v>
      </c>
    </row>
    <row r="166" s="2" customFormat="1">
      <c r="A166" s="42"/>
      <c r="B166" s="43"/>
      <c r="C166" s="44"/>
      <c r="D166" s="249" t="s">
        <v>253</v>
      </c>
      <c r="E166" s="44"/>
      <c r="F166" s="250" t="s">
        <v>355</v>
      </c>
      <c r="G166" s="44"/>
      <c r="H166" s="44"/>
      <c r="I166" s="231"/>
      <c r="J166" s="44"/>
      <c r="K166" s="44"/>
      <c r="L166" s="48"/>
      <c r="M166" s="232"/>
      <c r="N166" s="233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253</v>
      </c>
      <c r="AU166" s="20" t="s">
        <v>21</v>
      </c>
    </row>
    <row r="167" s="13" customFormat="1">
      <c r="A167" s="13"/>
      <c r="B167" s="234"/>
      <c r="C167" s="235"/>
      <c r="D167" s="229" t="s">
        <v>166</v>
      </c>
      <c r="E167" s="236" t="s">
        <v>227</v>
      </c>
      <c r="F167" s="237" t="s">
        <v>356</v>
      </c>
      <c r="G167" s="235"/>
      <c r="H167" s="238">
        <v>322.99400000000003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166</v>
      </c>
      <c r="AU167" s="244" t="s">
        <v>21</v>
      </c>
      <c r="AV167" s="13" t="s">
        <v>21</v>
      </c>
      <c r="AW167" s="13" t="s">
        <v>42</v>
      </c>
      <c r="AX167" s="13" t="s">
        <v>90</v>
      </c>
      <c r="AY167" s="244" t="s">
        <v>152</v>
      </c>
    </row>
    <row r="168" s="2" customFormat="1" ht="24.15" customHeight="1">
      <c r="A168" s="42"/>
      <c r="B168" s="43"/>
      <c r="C168" s="216" t="s">
        <v>357</v>
      </c>
      <c r="D168" s="216" t="s">
        <v>155</v>
      </c>
      <c r="E168" s="217" t="s">
        <v>358</v>
      </c>
      <c r="F168" s="218" t="s">
        <v>359</v>
      </c>
      <c r="G168" s="219" t="s">
        <v>212</v>
      </c>
      <c r="H168" s="220">
        <v>1177.451</v>
      </c>
      <c r="I168" s="221"/>
      <c r="J168" s="222">
        <f>ROUND(I168*H168,2)</f>
        <v>0</v>
      </c>
      <c r="K168" s="218" t="s">
        <v>251</v>
      </c>
      <c r="L168" s="48"/>
      <c r="M168" s="223" t="s">
        <v>44</v>
      </c>
      <c r="N168" s="224" t="s">
        <v>53</v>
      </c>
      <c r="O168" s="8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7" t="s">
        <v>171</v>
      </c>
      <c r="AT168" s="227" t="s">
        <v>155</v>
      </c>
      <c r="AU168" s="227" t="s">
        <v>21</v>
      </c>
      <c r="AY168" s="20" t="s">
        <v>152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90</v>
      </c>
      <c r="BK168" s="228">
        <f>ROUND(I168*H168,2)</f>
        <v>0</v>
      </c>
      <c r="BL168" s="20" t="s">
        <v>171</v>
      </c>
      <c r="BM168" s="227" t="s">
        <v>360</v>
      </c>
    </row>
    <row r="169" s="2" customFormat="1">
      <c r="A169" s="42"/>
      <c r="B169" s="43"/>
      <c r="C169" s="44"/>
      <c r="D169" s="249" t="s">
        <v>253</v>
      </c>
      <c r="E169" s="44"/>
      <c r="F169" s="250" t="s">
        <v>361</v>
      </c>
      <c r="G169" s="44"/>
      <c r="H169" s="44"/>
      <c r="I169" s="231"/>
      <c r="J169" s="44"/>
      <c r="K169" s="44"/>
      <c r="L169" s="48"/>
      <c r="M169" s="232"/>
      <c r="N169" s="233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253</v>
      </c>
      <c r="AU169" s="20" t="s">
        <v>21</v>
      </c>
    </row>
    <row r="170" s="13" customFormat="1">
      <c r="A170" s="13"/>
      <c r="B170" s="234"/>
      <c r="C170" s="235"/>
      <c r="D170" s="229" t="s">
        <v>166</v>
      </c>
      <c r="E170" s="236" t="s">
        <v>44</v>
      </c>
      <c r="F170" s="237" t="s">
        <v>224</v>
      </c>
      <c r="G170" s="235"/>
      <c r="H170" s="238">
        <v>1177.451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166</v>
      </c>
      <c r="AU170" s="244" t="s">
        <v>21</v>
      </c>
      <c r="AV170" s="13" t="s">
        <v>21</v>
      </c>
      <c r="AW170" s="13" t="s">
        <v>42</v>
      </c>
      <c r="AX170" s="13" t="s">
        <v>90</v>
      </c>
      <c r="AY170" s="244" t="s">
        <v>152</v>
      </c>
    </row>
    <row r="171" s="2" customFormat="1" ht="24.15" customHeight="1">
      <c r="A171" s="42"/>
      <c r="B171" s="43"/>
      <c r="C171" s="216" t="s">
        <v>362</v>
      </c>
      <c r="D171" s="216" t="s">
        <v>155</v>
      </c>
      <c r="E171" s="217" t="s">
        <v>363</v>
      </c>
      <c r="F171" s="218" t="s">
        <v>364</v>
      </c>
      <c r="G171" s="219" t="s">
        <v>365</v>
      </c>
      <c r="H171" s="220">
        <v>875.03800000000001</v>
      </c>
      <c r="I171" s="221"/>
      <c r="J171" s="222">
        <f>ROUND(I171*H171,2)</f>
        <v>0</v>
      </c>
      <c r="K171" s="218" t="s">
        <v>251</v>
      </c>
      <c r="L171" s="48"/>
      <c r="M171" s="223" t="s">
        <v>44</v>
      </c>
      <c r="N171" s="224" t="s">
        <v>53</v>
      </c>
      <c r="O171" s="88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27" t="s">
        <v>171</v>
      </c>
      <c r="AT171" s="227" t="s">
        <v>155</v>
      </c>
      <c r="AU171" s="227" t="s">
        <v>21</v>
      </c>
      <c r="AY171" s="20" t="s">
        <v>152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90</v>
      </c>
      <c r="BK171" s="228">
        <f>ROUND(I171*H171,2)</f>
        <v>0</v>
      </c>
      <c r="BL171" s="20" t="s">
        <v>171</v>
      </c>
      <c r="BM171" s="227" t="s">
        <v>366</v>
      </c>
    </row>
    <row r="172" s="2" customFormat="1">
      <c r="A172" s="42"/>
      <c r="B172" s="43"/>
      <c r="C172" s="44"/>
      <c r="D172" s="249" t="s">
        <v>253</v>
      </c>
      <c r="E172" s="44"/>
      <c r="F172" s="250" t="s">
        <v>367</v>
      </c>
      <c r="G172" s="44"/>
      <c r="H172" s="44"/>
      <c r="I172" s="231"/>
      <c r="J172" s="44"/>
      <c r="K172" s="44"/>
      <c r="L172" s="48"/>
      <c r="M172" s="232"/>
      <c r="N172" s="233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253</v>
      </c>
      <c r="AU172" s="20" t="s">
        <v>21</v>
      </c>
    </row>
    <row r="173" s="13" customFormat="1">
      <c r="A173" s="13"/>
      <c r="B173" s="234"/>
      <c r="C173" s="235"/>
      <c r="D173" s="229" t="s">
        <v>166</v>
      </c>
      <c r="E173" s="236" t="s">
        <v>44</v>
      </c>
      <c r="F173" s="237" t="s">
        <v>368</v>
      </c>
      <c r="G173" s="235"/>
      <c r="H173" s="238">
        <v>437.51900000000001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166</v>
      </c>
      <c r="AU173" s="244" t="s">
        <v>21</v>
      </c>
      <c r="AV173" s="13" t="s">
        <v>21</v>
      </c>
      <c r="AW173" s="13" t="s">
        <v>42</v>
      </c>
      <c r="AX173" s="13" t="s">
        <v>82</v>
      </c>
      <c r="AY173" s="244" t="s">
        <v>152</v>
      </c>
    </row>
    <row r="174" s="13" customFormat="1">
      <c r="A174" s="13"/>
      <c r="B174" s="234"/>
      <c r="C174" s="235"/>
      <c r="D174" s="229" t="s">
        <v>166</v>
      </c>
      <c r="E174" s="236" t="s">
        <v>44</v>
      </c>
      <c r="F174" s="237" t="s">
        <v>369</v>
      </c>
      <c r="G174" s="235"/>
      <c r="H174" s="238">
        <v>875.03800000000001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166</v>
      </c>
      <c r="AU174" s="244" t="s">
        <v>21</v>
      </c>
      <c r="AV174" s="13" t="s">
        <v>21</v>
      </c>
      <c r="AW174" s="13" t="s">
        <v>42</v>
      </c>
      <c r="AX174" s="13" t="s">
        <v>90</v>
      </c>
      <c r="AY174" s="244" t="s">
        <v>152</v>
      </c>
    </row>
    <row r="175" s="2" customFormat="1" ht="24.15" customHeight="1">
      <c r="A175" s="42"/>
      <c r="B175" s="43"/>
      <c r="C175" s="216" t="s">
        <v>370</v>
      </c>
      <c r="D175" s="216" t="s">
        <v>155</v>
      </c>
      <c r="E175" s="217" t="s">
        <v>371</v>
      </c>
      <c r="F175" s="218" t="s">
        <v>372</v>
      </c>
      <c r="G175" s="219" t="s">
        <v>212</v>
      </c>
      <c r="H175" s="220">
        <v>1177.451</v>
      </c>
      <c r="I175" s="221"/>
      <c r="J175" s="222">
        <f>ROUND(I175*H175,2)</f>
        <v>0</v>
      </c>
      <c r="K175" s="218" t="s">
        <v>251</v>
      </c>
      <c r="L175" s="48"/>
      <c r="M175" s="223" t="s">
        <v>44</v>
      </c>
      <c r="N175" s="224" t="s">
        <v>53</v>
      </c>
      <c r="O175" s="88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27" t="s">
        <v>171</v>
      </c>
      <c r="AT175" s="227" t="s">
        <v>155</v>
      </c>
      <c r="AU175" s="227" t="s">
        <v>21</v>
      </c>
      <c r="AY175" s="20" t="s">
        <v>152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90</v>
      </c>
      <c r="BK175" s="228">
        <f>ROUND(I175*H175,2)</f>
        <v>0</v>
      </c>
      <c r="BL175" s="20" t="s">
        <v>171</v>
      </c>
      <c r="BM175" s="227" t="s">
        <v>373</v>
      </c>
    </row>
    <row r="176" s="2" customFormat="1">
      <c r="A176" s="42"/>
      <c r="B176" s="43"/>
      <c r="C176" s="44"/>
      <c r="D176" s="249" t="s">
        <v>253</v>
      </c>
      <c r="E176" s="44"/>
      <c r="F176" s="250" t="s">
        <v>374</v>
      </c>
      <c r="G176" s="44"/>
      <c r="H176" s="44"/>
      <c r="I176" s="231"/>
      <c r="J176" s="44"/>
      <c r="K176" s="44"/>
      <c r="L176" s="48"/>
      <c r="M176" s="232"/>
      <c r="N176" s="233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253</v>
      </c>
      <c r="AU176" s="20" t="s">
        <v>21</v>
      </c>
    </row>
    <row r="177" s="13" customFormat="1">
      <c r="A177" s="13"/>
      <c r="B177" s="234"/>
      <c r="C177" s="235"/>
      <c r="D177" s="229" t="s">
        <v>166</v>
      </c>
      <c r="E177" s="236" t="s">
        <v>44</v>
      </c>
      <c r="F177" s="237" t="s">
        <v>224</v>
      </c>
      <c r="G177" s="235"/>
      <c r="H177" s="238">
        <v>1177.451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166</v>
      </c>
      <c r="AU177" s="244" t="s">
        <v>21</v>
      </c>
      <c r="AV177" s="13" t="s">
        <v>21</v>
      </c>
      <c r="AW177" s="13" t="s">
        <v>42</v>
      </c>
      <c r="AX177" s="13" t="s">
        <v>90</v>
      </c>
      <c r="AY177" s="244" t="s">
        <v>152</v>
      </c>
    </row>
    <row r="178" s="2" customFormat="1" ht="24.15" customHeight="1">
      <c r="A178" s="42"/>
      <c r="B178" s="43"/>
      <c r="C178" s="216" t="s">
        <v>7</v>
      </c>
      <c r="D178" s="216" t="s">
        <v>155</v>
      </c>
      <c r="E178" s="217" t="s">
        <v>375</v>
      </c>
      <c r="F178" s="218" t="s">
        <v>376</v>
      </c>
      <c r="G178" s="219" t="s">
        <v>212</v>
      </c>
      <c r="H178" s="220">
        <v>1177.451</v>
      </c>
      <c r="I178" s="221"/>
      <c r="J178" s="222">
        <f>ROUND(I178*H178,2)</f>
        <v>0</v>
      </c>
      <c r="K178" s="218" t="s">
        <v>251</v>
      </c>
      <c r="L178" s="48"/>
      <c r="M178" s="223" t="s">
        <v>44</v>
      </c>
      <c r="N178" s="224" t="s">
        <v>53</v>
      </c>
      <c r="O178" s="88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7" t="s">
        <v>171</v>
      </c>
      <c r="AT178" s="227" t="s">
        <v>155</v>
      </c>
      <c r="AU178" s="227" t="s">
        <v>21</v>
      </c>
      <c r="AY178" s="20" t="s">
        <v>152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90</v>
      </c>
      <c r="BK178" s="228">
        <f>ROUND(I178*H178,2)</f>
        <v>0</v>
      </c>
      <c r="BL178" s="20" t="s">
        <v>171</v>
      </c>
      <c r="BM178" s="227" t="s">
        <v>377</v>
      </c>
    </row>
    <row r="179" s="2" customFormat="1">
      <c r="A179" s="42"/>
      <c r="B179" s="43"/>
      <c r="C179" s="44"/>
      <c r="D179" s="249" t="s">
        <v>253</v>
      </c>
      <c r="E179" s="44"/>
      <c r="F179" s="250" t="s">
        <v>378</v>
      </c>
      <c r="G179" s="44"/>
      <c r="H179" s="44"/>
      <c r="I179" s="231"/>
      <c r="J179" s="44"/>
      <c r="K179" s="44"/>
      <c r="L179" s="48"/>
      <c r="M179" s="232"/>
      <c r="N179" s="233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253</v>
      </c>
      <c r="AU179" s="20" t="s">
        <v>21</v>
      </c>
    </row>
    <row r="180" s="13" customFormat="1">
      <c r="A180" s="13"/>
      <c r="B180" s="234"/>
      <c r="C180" s="235"/>
      <c r="D180" s="229" t="s">
        <v>166</v>
      </c>
      <c r="E180" s="236" t="s">
        <v>224</v>
      </c>
      <c r="F180" s="237" t="s">
        <v>379</v>
      </c>
      <c r="G180" s="235"/>
      <c r="H180" s="238">
        <v>1177.451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166</v>
      </c>
      <c r="AU180" s="244" t="s">
        <v>21</v>
      </c>
      <c r="AV180" s="13" t="s">
        <v>21</v>
      </c>
      <c r="AW180" s="13" t="s">
        <v>42</v>
      </c>
      <c r="AX180" s="13" t="s">
        <v>90</v>
      </c>
      <c r="AY180" s="244" t="s">
        <v>152</v>
      </c>
    </row>
    <row r="181" s="2" customFormat="1" ht="37.8" customHeight="1">
      <c r="A181" s="42"/>
      <c r="B181" s="43"/>
      <c r="C181" s="216" t="s">
        <v>380</v>
      </c>
      <c r="D181" s="216" t="s">
        <v>155</v>
      </c>
      <c r="E181" s="217" t="s">
        <v>381</v>
      </c>
      <c r="F181" s="218" t="s">
        <v>382</v>
      </c>
      <c r="G181" s="219" t="s">
        <v>212</v>
      </c>
      <c r="H181" s="220">
        <v>365.93099999999998</v>
      </c>
      <c r="I181" s="221"/>
      <c r="J181" s="222">
        <f>ROUND(I181*H181,2)</f>
        <v>0</v>
      </c>
      <c r="K181" s="218" t="s">
        <v>251</v>
      </c>
      <c r="L181" s="48"/>
      <c r="M181" s="223" t="s">
        <v>44</v>
      </c>
      <c r="N181" s="224" t="s">
        <v>53</v>
      </c>
      <c r="O181" s="88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27" t="s">
        <v>171</v>
      </c>
      <c r="AT181" s="227" t="s">
        <v>155</v>
      </c>
      <c r="AU181" s="227" t="s">
        <v>21</v>
      </c>
      <c r="AY181" s="20" t="s">
        <v>152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90</v>
      </c>
      <c r="BK181" s="228">
        <f>ROUND(I181*H181,2)</f>
        <v>0</v>
      </c>
      <c r="BL181" s="20" t="s">
        <v>171</v>
      </c>
      <c r="BM181" s="227" t="s">
        <v>383</v>
      </c>
    </row>
    <row r="182" s="2" customFormat="1">
      <c r="A182" s="42"/>
      <c r="B182" s="43"/>
      <c r="C182" s="44"/>
      <c r="D182" s="249" t="s">
        <v>253</v>
      </c>
      <c r="E182" s="44"/>
      <c r="F182" s="250" t="s">
        <v>384</v>
      </c>
      <c r="G182" s="44"/>
      <c r="H182" s="44"/>
      <c r="I182" s="231"/>
      <c r="J182" s="44"/>
      <c r="K182" s="44"/>
      <c r="L182" s="48"/>
      <c r="M182" s="232"/>
      <c r="N182" s="233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253</v>
      </c>
      <c r="AU182" s="20" t="s">
        <v>21</v>
      </c>
    </row>
    <row r="183" s="13" customFormat="1">
      <c r="A183" s="13"/>
      <c r="B183" s="234"/>
      <c r="C183" s="235"/>
      <c r="D183" s="229" t="s">
        <v>166</v>
      </c>
      <c r="E183" s="236" t="s">
        <v>44</v>
      </c>
      <c r="F183" s="237" t="s">
        <v>385</v>
      </c>
      <c r="G183" s="235"/>
      <c r="H183" s="238">
        <v>159.06100000000001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166</v>
      </c>
      <c r="AU183" s="244" t="s">
        <v>21</v>
      </c>
      <c r="AV183" s="13" t="s">
        <v>21</v>
      </c>
      <c r="AW183" s="13" t="s">
        <v>42</v>
      </c>
      <c r="AX183" s="13" t="s">
        <v>82</v>
      </c>
      <c r="AY183" s="244" t="s">
        <v>152</v>
      </c>
    </row>
    <row r="184" s="13" customFormat="1">
      <c r="A184" s="13"/>
      <c r="B184" s="234"/>
      <c r="C184" s="235"/>
      <c r="D184" s="229" t="s">
        <v>166</v>
      </c>
      <c r="E184" s="236" t="s">
        <v>44</v>
      </c>
      <c r="F184" s="237" t="s">
        <v>386</v>
      </c>
      <c r="G184" s="235"/>
      <c r="H184" s="238">
        <v>85.691000000000002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166</v>
      </c>
      <c r="AU184" s="244" t="s">
        <v>21</v>
      </c>
      <c r="AV184" s="13" t="s">
        <v>21</v>
      </c>
      <c r="AW184" s="13" t="s">
        <v>42</v>
      </c>
      <c r="AX184" s="13" t="s">
        <v>82</v>
      </c>
      <c r="AY184" s="244" t="s">
        <v>152</v>
      </c>
    </row>
    <row r="185" s="13" customFormat="1">
      <c r="A185" s="13"/>
      <c r="B185" s="234"/>
      <c r="C185" s="235"/>
      <c r="D185" s="229" t="s">
        <v>166</v>
      </c>
      <c r="E185" s="236" t="s">
        <v>44</v>
      </c>
      <c r="F185" s="237" t="s">
        <v>387</v>
      </c>
      <c r="G185" s="235"/>
      <c r="H185" s="238">
        <v>73.766000000000005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166</v>
      </c>
      <c r="AU185" s="244" t="s">
        <v>21</v>
      </c>
      <c r="AV185" s="13" t="s">
        <v>21</v>
      </c>
      <c r="AW185" s="13" t="s">
        <v>42</v>
      </c>
      <c r="AX185" s="13" t="s">
        <v>82</v>
      </c>
      <c r="AY185" s="244" t="s">
        <v>152</v>
      </c>
    </row>
    <row r="186" s="13" customFormat="1">
      <c r="A186" s="13"/>
      <c r="B186" s="234"/>
      <c r="C186" s="235"/>
      <c r="D186" s="229" t="s">
        <v>166</v>
      </c>
      <c r="E186" s="236" t="s">
        <v>44</v>
      </c>
      <c r="F186" s="237" t="s">
        <v>388</v>
      </c>
      <c r="G186" s="235"/>
      <c r="H186" s="238">
        <v>30.972999999999999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166</v>
      </c>
      <c r="AU186" s="244" t="s">
        <v>21</v>
      </c>
      <c r="AV186" s="13" t="s">
        <v>21</v>
      </c>
      <c r="AW186" s="13" t="s">
        <v>42</v>
      </c>
      <c r="AX186" s="13" t="s">
        <v>82</v>
      </c>
      <c r="AY186" s="244" t="s">
        <v>152</v>
      </c>
    </row>
    <row r="187" s="13" customFormat="1">
      <c r="A187" s="13"/>
      <c r="B187" s="234"/>
      <c r="C187" s="235"/>
      <c r="D187" s="229" t="s">
        <v>166</v>
      </c>
      <c r="E187" s="236" t="s">
        <v>44</v>
      </c>
      <c r="F187" s="237" t="s">
        <v>389</v>
      </c>
      <c r="G187" s="235"/>
      <c r="H187" s="238">
        <v>16.440000000000001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166</v>
      </c>
      <c r="AU187" s="244" t="s">
        <v>21</v>
      </c>
      <c r="AV187" s="13" t="s">
        <v>21</v>
      </c>
      <c r="AW187" s="13" t="s">
        <v>42</v>
      </c>
      <c r="AX187" s="13" t="s">
        <v>82</v>
      </c>
      <c r="AY187" s="244" t="s">
        <v>152</v>
      </c>
    </row>
    <row r="188" s="14" customFormat="1">
      <c r="A188" s="14"/>
      <c r="B188" s="251"/>
      <c r="C188" s="252"/>
      <c r="D188" s="229" t="s">
        <v>166</v>
      </c>
      <c r="E188" s="253" t="s">
        <v>214</v>
      </c>
      <c r="F188" s="254" t="s">
        <v>261</v>
      </c>
      <c r="G188" s="252"/>
      <c r="H188" s="255">
        <v>365.93100000000004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166</v>
      </c>
      <c r="AU188" s="261" t="s">
        <v>21</v>
      </c>
      <c r="AV188" s="14" t="s">
        <v>171</v>
      </c>
      <c r="AW188" s="14" t="s">
        <v>42</v>
      </c>
      <c r="AX188" s="14" t="s">
        <v>90</v>
      </c>
      <c r="AY188" s="261" t="s">
        <v>152</v>
      </c>
    </row>
    <row r="189" s="2" customFormat="1" ht="16.5" customHeight="1">
      <c r="A189" s="42"/>
      <c r="B189" s="43"/>
      <c r="C189" s="262" t="s">
        <v>390</v>
      </c>
      <c r="D189" s="262" t="s">
        <v>391</v>
      </c>
      <c r="E189" s="263" t="s">
        <v>392</v>
      </c>
      <c r="F189" s="264" t="s">
        <v>393</v>
      </c>
      <c r="G189" s="265" t="s">
        <v>365</v>
      </c>
      <c r="H189" s="266">
        <v>731.86199999999997</v>
      </c>
      <c r="I189" s="267"/>
      <c r="J189" s="268">
        <f>ROUND(I189*H189,2)</f>
        <v>0</v>
      </c>
      <c r="K189" s="264" t="s">
        <v>251</v>
      </c>
      <c r="L189" s="269"/>
      <c r="M189" s="270" t="s">
        <v>44</v>
      </c>
      <c r="N189" s="271" t="s">
        <v>53</v>
      </c>
      <c r="O189" s="88"/>
      <c r="P189" s="225">
        <f>O189*H189</f>
        <v>0</v>
      </c>
      <c r="Q189" s="225">
        <v>1</v>
      </c>
      <c r="R189" s="225">
        <f>Q189*H189</f>
        <v>731.86199999999997</v>
      </c>
      <c r="S189" s="225">
        <v>0</v>
      </c>
      <c r="T189" s="226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27" t="s">
        <v>188</v>
      </c>
      <c r="AT189" s="227" t="s">
        <v>391</v>
      </c>
      <c r="AU189" s="227" t="s">
        <v>21</v>
      </c>
      <c r="AY189" s="20" t="s">
        <v>152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90</v>
      </c>
      <c r="BK189" s="228">
        <f>ROUND(I189*H189,2)</f>
        <v>0</v>
      </c>
      <c r="BL189" s="20" t="s">
        <v>171</v>
      </c>
      <c r="BM189" s="227" t="s">
        <v>394</v>
      </c>
    </row>
    <row r="190" s="13" customFormat="1">
      <c r="A190" s="13"/>
      <c r="B190" s="234"/>
      <c r="C190" s="235"/>
      <c r="D190" s="229" t="s">
        <v>166</v>
      </c>
      <c r="E190" s="236" t="s">
        <v>44</v>
      </c>
      <c r="F190" s="237" t="s">
        <v>395</v>
      </c>
      <c r="G190" s="235"/>
      <c r="H190" s="238">
        <v>731.86199999999997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166</v>
      </c>
      <c r="AU190" s="244" t="s">
        <v>21</v>
      </c>
      <c r="AV190" s="13" t="s">
        <v>21</v>
      </c>
      <c r="AW190" s="13" t="s">
        <v>42</v>
      </c>
      <c r="AX190" s="13" t="s">
        <v>90</v>
      </c>
      <c r="AY190" s="244" t="s">
        <v>152</v>
      </c>
    </row>
    <row r="191" s="2" customFormat="1" ht="21.75" customHeight="1">
      <c r="A191" s="42"/>
      <c r="B191" s="43"/>
      <c r="C191" s="216" t="s">
        <v>396</v>
      </c>
      <c r="D191" s="216" t="s">
        <v>155</v>
      </c>
      <c r="E191" s="217" t="s">
        <v>397</v>
      </c>
      <c r="F191" s="218" t="s">
        <v>398</v>
      </c>
      <c r="G191" s="219" t="s">
        <v>219</v>
      </c>
      <c r="H191" s="220">
        <v>1186</v>
      </c>
      <c r="I191" s="221"/>
      <c r="J191" s="222">
        <f>ROUND(I191*H191,2)</f>
        <v>0</v>
      </c>
      <c r="K191" s="218" t="s">
        <v>251</v>
      </c>
      <c r="L191" s="48"/>
      <c r="M191" s="223" t="s">
        <v>44</v>
      </c>
      <c r="N191" s="224" t="s">
        <v>53</v>
      </c>
      <c r="O191" s="88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7" t="s">
        <v>171</v>
      </c>
      <c r="AT191" s="227" t="s">
        <v>155</v>
      </c>
      <c r="AU191" s="227" t="s">
        <v>21</v>
      </c>
      <c r="AY191" s="20" t="s">
        <v>152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90</v>
      </c>
      <c r="BK191" s="228">
        <f>ROUND(I191*H191,2)</f>
        <v>0</v>
      </c>
      <c r="BL191" s="20" t="s">
        <v>171</v>
      </c>
      <c r="BM191" s="227" t="s">
        <v>399</v>
      </c>
    </row>
    <row r="192" s="2" customFormat="1">
      <c r="A192" s="42"/>
      <c r="B192" s="43"/>
      <c r="C192" s="44"/>
      <c r="D192" s="249" t="s">
        <v>253</v>
      </c>
      <c r="E192" s="44"/>
      <c r="F192" s="250" t="s">
        <v>400</v>
      </c>
      <c r="G192" s="44"/>
      <c r="H192" s="44"/>
      <c r="I192" s="231"/>
      <c r="J192" s="44"/>
      <c r="K192" s="44"/>
      <c r="L192" s="48"/>
      <c r="M192" s="232"/>
      <c r="N192" s="233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253</v>
      </c>
      <c r="AU192" s="20" t="s">
        <v>21</v>
      </c>
    </row>
    <row r="193" s="13" customFormat="1">
      <c r="A193" s="13"/>
      <c r="B193" s="234"/>
      <c r="C193" s="235"/>
      <c r="D193" s="229" t="s">
        <v>166</v>
      </c>
      <c r="E193" s="236" t="s">
        <v>44</v>
      </c>
      <c r="F193" s="237" t="s">
        <v>401</v>
      </c>
      <c r="G193" s="235"/>
      <c r="H193" s="238">
        <v>1186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166</v>
      </c>
      <c r="AU193" s="244" t="s">
        <v>21</v>
      </c>
      <c r="AV193" s="13" t="s">
        <v>21</v>
      </c>
      <c r="AW193" s="13" t="s">
        <v>42</v>
      </c>
      <c r="AX193" s="13" t="s">
        <v>90</v>
      </c>
      <c r="AY193" s="244" t="s">
        <v>152</v>
      </c>
    </row>
    <row r="194" s="12" customFormat="1" ht="22.8" customHeight="1">
      <c r="A194" s="12"/>
      <c r="B194" s="200"/>
      <c r="C194" s="201"/>
      <c r="D194" s="202" t="s">
        <v>81</v>
      </c>
      <c r="E194" s="214" t="s">
        <v>167</v>
      </c>
      <c r="F194" s="214" t="s">
        <v>402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SUM(P195:P204)</f>
        <v>0</v>
      </c>
      <c r="Q194" s="208"/>
      <c r="R194" s="209">
        <f>SUM(R195:R204)</f>
        <v>0</v>
      </c>
      <c r="S194" s="208"/>
      <c r="T194" s="210">
        <f>SUM(T195:T204)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90</v>
      </c>
      <c r="AT194" s="212" t="s">
        <v>81</v>
      </c>
      <c r="AU194" s="212" t="s">
        <v>90</v>
      </c>
      <c r="AY194" s="211" t="s">
        <v>152</v>
      </c>
      <c r="BK194" s="213">
        <f>SUM(BK195:BK204)</f>
        <v>0</v>
      </c>
    </row>
    <row r="195" s="2" customFormat="1" ht="16.5" customHeight="1">
      <c r="A195" s="42"/>
      <c r="B195" s="43"/>
      <c r="C195" s="216" t="s">
        <v>403</v>
      </c>
      <c r="D195" s="216" t="s">
        <v>155</v>
      </c>
      <c r="E195" s="217" t="s">
        <v>404</v>
      </c>
      <c r="F195" s="218" t="s">
        <v>405</v>
      </c>
      <c r="G195" s="219" t="s">
        <v>283</v>
      </c>
      <c r="H195" s="220">
        <v>650.79999999999995</v>
      </c>
      <c r="I195" s="221"/>
      <c r="J195" s="222">
        <f>ROUND(I195*H195,2)</f>
        <v>0</v>
      </c>
      <c r="K195" s="218" t="s">
        <v>251</v>
      </c>
      <c r="L195" s="48"/>
      <c r="M195" s="223" t="s">
        <v>44</v>
      </c>
      <c r="N195" s="224" t="s">
        <v>53</v>
      </c>
      <c r="O195" s="88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27" t="s">
        <v>171</v>
      </c>
      <c r="AT195" s="227" t="s">
        <v>155</v>
      </c>
      <c r="AU195" s="227" t="s">
        <v>21</v>
      </c>
      <c r="AY195" s="20" t="s">
        <v>152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90</v>
      </c>
      <c r="BK195" s="228">
        <f>ROUND(I195*H195,2)</f>
        <v>0</v>
      </c>
      <c r="BL195" s="20" t="s">
        <v>171</v>
      </c>
      <c r="BM195" s="227" t="s">
        <v>406</v>
      </c>
    </row>
    <row r="196" s="2" customFormat="1">
      <c r="A196" s="42"/>
      <c r="B196" s="43"/>
      <c r="C196" s="44"/>
      <c r="D196" s="249" t="s">
        <v>253</v>
      </c>
      <c r="E196" s="44"/>
      <c r="F196" s="250" t="s">
        <v>407</v>
      </c>
      <c r="G196" s="44"/>
      <c r="H196" s="44"/>
      <c r="I196" s="231"/>
      <c r="J196" s="44"/>
      <c r="K196" s="44"/>
      <c r="L196" s="48"/>
      <c r="M196" s="232"/>
      <c r="N196" s="233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253</v>
      </c>
      <c r="AU196" s="20" t="s">
        <v>21</v>
      </c>
    </row>
    <row r="197" s="13" customFormat="1">
      <c r="A197" s="13"/>
      <c r="B197" s="234"/>
      <c r="C197" s="235"/>
      <c r="D197" s="229" t="s">
        <v>166</v>
      </c>
      <c r="E197" s="236" t="s">
        <v>44</v>
      </c>
      <c r="F197" s="237" t="s">
        <v>408</v>
      </c>
      <c r="G197" s="235"/>
      <c r="H197" s="238">
        <v>273.30000000000001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166</v>
      </c>
      <c r="AU197" s="244" t="s">
        <v>21</v>
      </c>
      <c r="AV197" s="13" t="s">
        <v>21</v>
      </c>
      <c r="AW197" s="13" t="s">
        <v>42</v>
      </c>
      <c r="AX197" s="13" t="s">
        <v>82</v>
      </c>
      <c r="AY197" s="244" t="s">
        <v>152</v>
      </c>
    </row>
    <row r="198" s="13" customFormat="1">
      <c r="A198" s="13"/>
      <c r="B198" s="234"/>
      <c r="C198" s="235"/>
      <c r="D198" s="229" t="s">
        <v>166</v>
      </c>
      <c r="E198" s="236" t="s">
        <v>44</v>
      </c>
      <c r="F198" s="237" t="s">
        <v>409</v>
      </c>
      <c r="G198" s="235"/>
      <c r="H198" s="238">
        <v>156.37000000000001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166</v>
      </c>
      <c r="AU198" s="244" t="s">
        <v>21</v>
      </c>
      <c r="AV198" s="13" t="s">
        <v>21</v>
      </c>
      <c r="AW198" s="13" t="s">
        <v>42</v>
      </c>
      <c r="AX198" s="13" t="s">
        <v>82</v>
      </c>
      <c r="AY198" s="244" t="s">
        <v>152</v>
      </c>
    </row>
    <row r="199" s="13" customFormat="1">
      <c r="A199" s="13"/>
      <c r="B199" s="234"/>
      <c r="C199" s="235"/>
      <c r="D199" s="229" t="s">
        <v>166</v>
      </c>
      <c r="E199" s="236" t="s">
        <v>44</v>
      </c>
      <c r="F199" s="237" t="s">
        <v>410</v>
      </c>
      <c r="G199" s="235"/>
      <c r="H199" s="238">
        <v>134.61000000000001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166</v>
      </c>
      <c r="AU199" s="244" t="s">
        <v>21</v>
      </c>
      <c r="AV199" s="13" t="s">
        <v>21</v>
      </c>
      <c r="AW199" s="13" t="s">
        <v>42</v>
      </c>
      <c r="AX199" s="13" t="s">
        <v>82</v>
      </c>
      <c r="AY199" s="244" t="s">
        <v>152</v>
      </c>
    </row>
    <row r="200" s="13" customFormat="1">
      <c r="A200" s="13"/>
      <c r="B200" s="234"/>
      <c r="C200" s="235"/>
      <c r="D200" s="229" t="s">
        <v>166</v>
      </c>
      <c r="E200" s="236" t="s">
        <v>44</v>
      </c>
      <c r="F200" s="237" t="s">
        <v>411</v>
      </c>
      <c r="G200" s="235"/>
      <c r="H200" s="238">
        <v>56.520000000000003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166</v>
      </c>
      <c r="AU200" s="244" t="s">
        <v>21</v>
      </c>
      <c r="AV200" s="13" t="s">
        <v>21</v>
      </c>
      <c r="AW200" s="13" t="s">
        <v>42</v>
      </c>
      <c r="AX200" s="13" t="s">
        <v>82</v>
      </c>
      <c r="AY200" s="244" t="s">
        <v>152</v>
      </c>
    </row>
    <row r="201" s="13" customFormat="1">
      <c r="A201" s="13"/>
      <c r="B201" s="234"/>
      <c r="C201" s="235"/>
      <c r="D201" s="229" t="s">
        <v>166</v>
      </c>
      <c r="E201" s="236" t="s">
        <v>44</v>
      </c>
      <c r="F201" s="237" t="s">
        <v>412</v>
      </c>
      <c r="G201" s="235"/>
      <c r="H201" s="238">
        <v>30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166</v>
      </c>
      <c r="AU201" s="244" t="s">
        <v>21</v>
      </c>
      <c r="AV201" s="13" t="s">
        <v>21</v>
      </c>
      <c r="AW201" s="13" t="s">
        <v>42</v>
      </c>
      <c r="AX201" s="13" t="s">
        <v>82</v>
      </c>
      <c r="AY201" s="244" t="s">
        <v>152</v>
      </c>
    </row>
    <row r="202" s="14" customFormat="1">
      <c r="A202" s="14"/>
      <c r="B202" s="251"/>
      <c r="C202" s="252"/>
      <c r="D202" s="229" t="s">
        <v>166</v>
      </c>
      <c r="E202" s="253" t="s">
        <v>44</v>
      </c>
      <c r="F202" s="254" t="s">
        <v>261</v>
      </c>
      <c r="G202" s="252"/>
      <c r="H202" s="255">
        <v>650.79999999999995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166</v>
      </c>
      <c r="AU202" s="261" t="s">
        <v>21</v>
      </c>
      <c r="AV202" s="14" t="s">
        <v>171</v>
      </c>
      <c r="AW202" s="14" t="s">
        <v>42</v>
      </c>
      <c r="AX202" s="14" t="s">
        <v>90</v>
      </c>
      <c r="AY202" s="261" t="s">
        <v>152</v>
      </c>
    </row>
    <row r="203" s="2" customFormat="1" ht="16.5" customHeight="1">
      <c r="A203" s="42"/>
      <c r="B203" s="43"/>
      <c r="C203" s="216" t="s">
        <v>413</v>
      </c>
      <c r="D203" s="216" t="s">
        <v>155</v>
      </c>
      <c r="E203" s="217" t="s">
        <v>414</v>
      </c>
      <c r="F203" s="218" t="s">
        <v>415</v>
      </c>
      <c r="G203" s="219" t="s">
        <v>283</v>
      </c>
      <c r="H203" s="220">
        <v>650.79999999999995</v>
      </c>
      <c r="I203" s="221"/>
      <c r="J203" s="222">
        <f>ROUND(I203*H203,2)</f>
        <v>0</v>
      </c>
      <c r="K203" s="218" t="s">
        <v>251</v>
      </c>
      <c r="L203" s="48"/>
      <c r="M203" s="223" t="s">
        <v>44</v>
      </c>
      <c r="N203" s="224" t="s">
        <v>53</v>
      </c>
      <c r="O203" s="88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R203" s="227" t="s">
        <v>171</v>
      </c>
      <c r="AT203" s="227" t="s">
        <v>155</v>
      </c>
      <c r="AU203" s="227" t="s">
        <v>21</v>
      </c>
      <c r="AY203" s="20" t="s">
        <v>152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90</v>
      </c>
      <c r="BK203" s="228">
        <f>ROUND(I203*H203,2)</f>
        <v>0</v>
      </c>
      <c r="BL203" s="20" t="s">
        <v>171</v>
      </c>
      <c r="BM203" s="227" t="s">
        <v>416</v>
      </c>
    </row>
    <row r="204" s="2" customFormat="1">
      <c r="A204" s="42"/>
      <c r="B204" s="43"/>
      <c r="C204" s="44"/>
      <c r="D204" s="249" t="s">
        <v>253</v>
      </c>
      <c r="E204" s="44"/>
      <c r="F204" s="250" t="s">
        <v>417</v>
      </c>
      <c r="G204" s="44"/>
      <c r="H204" s="44"/>
      <c r="I204" s="231"/>
      <c r="J204" s="44"/>
      <c r="K204" s="44"/>
      <c r="L204" s="48"/>
      <c r="M204" s="232"/>
      <c r="N204" s="233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0" t="s">
        <v>253</v>
      </c>
      <c r="AU204" s="20" t="s">
        <v>21</v>
      </c>
    </row>
    <row r="205" s="12" customFormat="1" ht="22.8" customHeight="1">
      <c r="A205" s="12"/>
      <c r="B205" s="200"/>
      <c r="C205" s="201"/>
      <c r="D205" s="202" t="s">
        <v>81</v>
      </c>
      <c r="E205" s="214" t="s">
        <v>171</v>
      </c>
      <c r="F205" s="214" t="s">
        <v>418</v>
      </c>
      <c r="G205" s="201"/>
      <c r="H205" s="201"/>
      <c r="I205" s="204"/>
      <c r="J205" s="215">
        <f>BK205</f>
        <v>0</v>
      </c>
      <c r="K205" s="201"/>
      <c r="L205" s="206"/>
      <c r="M205" s="207"/>
      <c r="N205" s="208"/>
      <c r="O205" s="208"/>
      <c r="P205" s="209">
        <f>SUM(P206:P231)</f>
        <v>0</v>
      </c>
      <c r="Q205" s="208"/>
      <c r="R205" s="209">
        <f>SUM(R206:R231)</f>
        <v>141.26616483999999</v>
      </c>
      <c r="S205" s="208"/>
      <c r="T205" s="210">
        <f>SUM(T206:T231)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90</v>
      </c>
      <c r="AT205" s="212" t="s">
        <v>81</v>
      </c>
      <c r="AU205" s="212" t="s">
        <v>90</v>
      </c>
      <c r="AY205" s="211" t="s">
        <v>152</v>
      </c>
      <c r="BK205" s="213">
        <f>SUM(BK206:BK231)</f>
        <v>0</v>
      </c>
    </row>
    <row r="206" s="2" customFormat="1" ht="21.75" customHeight="1">
      <c r="A206" s="42"/>
      <c r="B206" s="43"/>
      <c r="C206" s="216" t="s">
        <v>419</v>
      </c>
      <c r="D206" s="216" t="s">
        <v>155</v>
      </c>
      <c r="E206" s="217" t="s">
        <v>420</v>
      </c>
      <c r="F206" s="218" t="s">
        <v>421</v>
      </c>
      <c r="G206" s="219" t="s">
        <v>212</v>
      </c>
      <c r="H206" s="220">
        <v>71.587999999999994</v>
      </c>
      <c r="I206" s="221"/>
      <c r="J206" s="222">
        <f>ROUND(I206*H206,2)</f>
        <v>0</v>
      </c>
      <c r="K206" s="218" t="s">
        <v>251</v>
      </c>
      <c r="L206" s="48"/>
      <c r="M206" s="223" t="s">
        <v>44</v>
      </c>
      <c r="N206" s="224" t="s">
        <v>53</v>
      </c>
      <c r="O206" s="88"/>
      <c r="P206" s="225">
        <f>O206*H206</f>
        <v>0</v>
      </c>
      <c r="Q206" s="225">
        <v>1.8907700000000001</v>
      </c>
      <c r="R206" s="225">
        <f>Q206*H206</f>
        <v>135.35644275999999</v>
      </c>
      <c r="S206" s="225">
        <v>0</v>
      </c>
      <c r="T206" s="226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27" t="s">
        <v>171</v>
      </c>
      <c r="AT206" s="227" t="s">
        <v>155</v>
      </c>
      <c r="AU206" s="227" t="s">
        <v>21</v>
      </c>
      <c r="AY206" s="20" t="s">
        <v>152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90</v>
      </c>
      <c r="BK206" s="228">
        <f>ROUND(I206*H206,2)</f>
        <v>0</v>
      </c>
      <c r="BL206" s="20" t="s">
        <v>171</v>
      </c>
      <c r="BM206" s="227" t="s">
        <v>422</v>
      </c>
    </row>
    <row r="207" s="2" customFormat="1">
      <c r="A207" s="42"/>
      <c r="B207" s="43"/>
      <c r="C207" s="44"/>
      <c r="D207" s="249" t="s">
        <v>253</v>
      </c>
      <c r="E207" s="44"/>
      <c r="F207" s="250" t="s">
        <v>423</v>
      </c>
      <c r="G207" s="44"/>
      <c r="H207" s="44"/>
      <c r="I207" s="231"/>
      <c r="J207" s="44"/>
      <c r="K207" s="44"/>
      <c r="L207" s="48"/>
      <c r="M207" s="232"/>
      <c r="N207" s="233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253</v>
      </c>
      <c r="AU207" s="20" t="s">
        <v>21</v>
      </c>
    </row>
    <row r="208" s="13" customFormat="1">
      <c r="A208" s="13"/>
      <c r="B208" s="234"/>
      <c r="C208" s="235"/>
      <c r="D208" s="229" t="s">
        <v>166</v>
      </c>
      <c r="E208" s="236" t="s">
        <v>44</v>
      </c>
      <c r="F208" s="237" t="s">
        <v>424</v>
      </c>
      <c r="G208" s="235"/>
      <c r="H208" s="238">
        <v>30.062999999999999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166</v>
      </c>
      <c r="AU208" s="244" t="s">
        <v>21</v>
      </c>
      <c r="AV208" s="13" t="s">
        <v>21</v>
      </c>
      <c r="AW208" s="13" t="s">
        <v>42</v>
      </c>
      <c r="AX208" s="13" t="s">
        <v>82</v>
      </c>
      <c r="AY208" s="244" t="s">
        <v>152</v>
      </c>
    </row>
    <row r="209" s="13" customFormat="1">
      <c r="A209" s="13"/>
      <c r="B209" s="234"/>
      <c r="C209" s="235"/>
      <c r="D209" s="229" t="s">
        <v>166</v>
      </c>
      <c r="E209" s="236" t="s">
        <v>44</v>
      </c>
      <c r="F209" s="237" t="s">
        <v>425</v>
      </c>
      <c r="G209" s="235"/>
      <c r="H209" s="238">
        <v>17.201000000000001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166</v>
      </c>
      <c r="AU209" s="244" t="s">
        <v>21</v>
      </c>
      <c r="AV209" s="13" t="s">
        <v>21</v>
      </c>
      <c r="AW209" s="13" t="s">
        <v>42</v>
      </c>
      <c r="AX209" s="13" t="s">
        <v>82</v>
      </c>
      <c r="AY209" s="244" t="s">
        <v>152</v>
      </c>
    </row>
    <row r="210" s="13" customFormat="1">
      <c r="A210" s="13"/>
      <c r="B210" s="234"/>
      <c r="C210" s="235"/>
      <c r="D210" s="229" t="s">
        <v>166</v>
      </c>
      <c r="E210" s="236" t="s">
        <v>44</v>
      </c>
      <c r="F210" s="237" t="s">
        <v>426</v>
      </c>
      <c r="G210" s="235"/>
      <c r="H210" s="238">
        <v>14.807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166</v>
      </c>
      <c r="AU210" s="244" t="s">
        <v>21</v>
      </c>
      <c r="AV210" s="13" t="s">
        <v>21</v>
      </c>
      <c r="AW210" s="13" t="s">
        <v>42</v>
      </c>
      <c r="AX210" s="13" t="s">
        <v>82</v>
      </c>
      <c r="AY210" s="244" t="s">
        <v>152</v>
      </c>
    </row>
    <row r="211" s="13" customFormat="1">
      <c r="A211" s="13"/>
      <c r="B211" s="234"/>
      <c r="C211" s="235"/>
      <c r="D211" s="229" t="s">
        <v>166</v>
      </c>
      <c r="E211" s="236" t="s">
        <v>44</v>
      </c>
      <c r="F211" s="237" t="s">
        <v>427</v>
      </c>
      <c r="G211" s="235"/>
      <c r="H211" s="238">
        <v>6.2169999999999996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166</v>
      </c>
      <c r="AU211" s="244" t="s">
        <v>21</v>
      </c>
      <c r="AV211" s="13" t="s">
        <v>21</v>
      </c>
      <c r="AW211" s="13" t="s">
        <v>42</v>
      </c>
      <c r="AX211" s="13" t="s">
        <v>82</v>
      </c>
      <c r="AY211" s="244" t="s">
        <v>152</v>
      </c>
    </row>
    <row r="212" s="13" customFormat="1">
      <c r="A212" s="13"/>
      <c r="B212" s="234"/>
      <c r="C212" s="235"/>
      <c r="D212" s="229" t="s">
        <v>166</v>
      </c>
      <c r="E212" s="236" t="s">
        <v>44</v>
      </c>
      <c r="F212" s="237" t="s">
        <v>428</v>
      </c>
      <c r="G212" s="235"/>
      <c r="H212" s="238">
        <v>3.2999999999999998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166</v>
      </c>
      <c r="AU212" s="244" t="s">
        <v>21</v>
      </c>
      <c r="AV212" s="13" t="s">
        <v>21</v>
      </c>
      <c r="AW212" s="13" t="s">
        <v>42</v>
      </c>
      <c r="AX212" s="13" t="s">
        <v>82</v>
      </c>
      <c r="AY212" s="244" t="s">
        <v>152</v>
      </c>
    </row>
    <row r="213" s="14" customFormat="1">
      <c r="A213" s="14"/>
      <c r="B213" s="251"/>
      <c r="C213" s="252"/>
      <c r="D213" s="229" t="s">
        <v>166</v>
      </c>
      <c r="E213" s="253" t="s">
        <v>221</v>
      </c>
      <c r="F213" s="254" t="s">
        <v>261</v>
      </c>
      <c r="G213" s="252"/>
      <c r="H213" s="255">
        <v>71.587999999999994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166</v>
      </c>
      <c r="AU213" s="261" t="s">
        <v>21</v>
      </c>
      <c r="AV213" s="14" t="s">
        <v>171</v>
      </c>
      <c r="AW213" s="14" t="s">
        <v>42</v>
      </c>
      <c r="AX213" s="14" t="s">
        <v>90</v>
      </c>
      <c r="AY213" s="261" t="s">
        <v>152</v>
      </c>
    </row>
    <row r="214" s="2" customFormat="1" ht="16.5" customHeight="1">
      <c r="A214" s="42"/>
      <c r="B214" s="43"/>
      <c r="C214" s="216" t="s">
        <v>429</v>
      </c>
      <c r="D214" s="216" t="s">
        <v>155</v>
      </c>
      <c r="E214" s="217" t="s">
        <v>430</v>
      </c>
      <c r="F214" s="218" t="s">
        <v>431</v>
      </c>
      <c r="G214" s="219" t="s">
        <v>432</v>
      </c>
      <c r="H214" s="220">
        <v>12</v>
      </c>
      <c r="I214" s="221"/>
      <c r="J214" s="222">
        <f>ROUND(I214*H214,2)</f>
        <v>0</v>
      </c>
      <c r="K214" s="218" t="s">
        <v>251</v>
      </c>
      <c r="L214" s="48"/>
      <c r="M214" s="223" t="s">
        <v>44</v>
      </c>
      <c r="N214" s="224" t="s">
        <v>53</v>
      </c>
      <c r="O214" s="88"/>
      <c r="P214" s="225">
        <f>O214*H214</f>
        <v>0</v>
      </c>
      <c r="Q214" s="225">
        <v>0.087419999999999998</v>
      </c>
      <c r="R214" s="225">
        <f>Q214*H214</f>
        <v>1.04904</v>
      </c>
      <c r="S214" s="225">
        <v>0</v>
      </c>
      <c r="T214" s="226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27" t="s">
        <v>171</v>
      </c>
      <c r="AT214" s="227" t="s">
        <v>155</v>
      </c>
      <c r="AU214" s="227" t="s">
        <v>21</v>
      </c>
      <c r="AY214" s="20" t="s">
        <v>152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90</v>
      </c>
      <c r="BK214" s="228">
        <f>ROUND(I214*H214,2)</f>
        <v>0</v>
      </c>
      <c r="BL214" s="20" t="s">
        <v>171</v>
      </c>
      <c r="BM214" s="227" t="s">
        <v>433</v>
      </c>
    </row>
    <row r="215" s="2" customFormat="1">
      <c r="A215" s="42"/>
      <c r="B215" s="43"/>
      <c r="C215" s="44"/>
      <c r="D215" s="249" t="s">
        <v>253</v>
      </c>
      <c r="E215" s="44"/>
      <c r="F215" s="250" t="s">
        <v>434</v>
      </c>
      <c r="G215" s="44"/>
      <c r="H215" s="44"/>
      <c r="I215" s="231"/>
      <c r="J215" s="44"/>
      <c r="K215" s="44"/>
      <c r="L215" s="48"/>
      <c r="M215" s="232"/>
      <c r="N215" s="233"/>
      <c r="O215" s="88"/>
      <c r="P215" s="88"/>
      <c r="Q215" s="88"/>
      <c r="R215" s="88"/>
      <c r="S215" s="88"/>
      <c r="T215" s="89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T215" s="20" t="s">
        <v>253</v>
      </c>
      <c r="AU215" s="20" t="s">
        <v>21</v>
      </c>
    </row>
    <row r="216" s="2" customFormat="1" ht="16.5" customHeight="1">
      <c r="A216" s="42"/>
      <c r="B216" s="43"/>
      <c r="C216" s="262" t="s">
        <v>435</v>
      </c>
      <c r="D216" s="262" t="s">
        <v>391</v>
      </c>
      <c r="E216" s="263" t="s">
        <v>436</v>
      </c>
      <c r="F216" s="264" t="s">
        <v>437</v>
      </c>
      <c r="G216" s="265" t="s">
        <v>432</v>
      </c>
      <c r="H216" s="266">
        <v>6</v>
      </c>
      <c r="I216" s="267"/>
      <c r="J216" s="268">
        <f>ROUND(I216*H216,2)</f>
        <v>0</v>
      </c>
      <c r="K216" s="264" t="s">
        <v>251</v>
      </c>
      <c r="L216" s="269"/>
      <c r="M216" s="270" t="s">
        <v>44</v>
      </c>
      <c r="N216" s="271" t="s">
        <v>53</v>
      </c>
      <c r="O216" s="88"/>
      <c r="P216" s="225">
        <f>O216*H216</f>
        <v>0</v>
      </c>
      <c r="Q216" s="225">
        <v>0.068000000000000005</v>
      </c>
      <c r="R216" s="225">
        <f>Q216*H216</f>
        <v>0.40800000000000003</v>
      </c>
      <c r="S216" s="225">
        <v>0</v>
      </c>
      <c r="T216" s="226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7" t="s">
        <v>188</v>
      </c>
      <c r="AT216" s="227" t="s">
        <v>391</v>
      </c>
      <c r="AU216" s="227" t="s">
        <v>21</v>
      </c>
      <c r="AY216" s="20" t="s">
        <v>152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0" t="s">
        <v>90</v>
      </c>
      <c r="BK216" s="228">
        <f>ROUND(I216*H216,2)</f>
        <v>0</v>
      </c>
      <c r="BL216" s="20" t="s">
        <v>171</v>
      </c>
      <c r="BM216" s="227" t="s">
        <v>438</v>
      </c>
    </row>
    <row r="217" s="2" customFormat="1" ht="16.5" customHeight="1">
      <c r="A217" s="42"/>
      <c r="B217" s="43"/>
      <c r="C217" s="262" t="s">
        <v>439</v>
      </c>
      <c r="D217" s="262" t="s">
        <v>391</v>
      </c>
      <c r="E217" s="263" t="s">
        <v>440</v>
      </c>
      <c r="F217" s="264" t="s">
        <v>441</v>
      </c>
      <c r="G217" s="265" t="s">
        <v>432</v>
      </c>
      <c r="H217" s="266">
        <v>3</v>
      </c>
      <c r="I217" s="267"/>
      <c r="J217" s="268">
        <f>ROUND(I217*H217,2)</f>
        <v>0</v>
      </c>
      <c r="K217" s="264" t="s">
        <v>251</v>
      </c>
      <c r="L217" s="269"/>
      <c r="M217" s="270" t="s">
        <v>44</v>
      </c>
      <c r="N217" s="271" t="s">
        <v>53</v>
      </c>
      <c r="O217" s="88"/>
      <c r="P217" s="225">
        <f>O217*H217</f>
        <v>0</v>
      </c>
      <c r="Q217" s="225">
        <v>0.050999999999999997</v>
      </c>
      <c r="R217" s="225">
        <f>Q217*H217</f>
        <v>0.153</v>
      </c>
      <c r="S217" s="225">
        <v>0</v>
      </c>
      <c r="T217" s="226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7" t="s">
        <v>188</v>
      </c>
      <c r="AT217" s="227" t="s">
        <v>391</v>
      </c>
      <c r="AU217" s="227" t="s">
        <v>21</v>
      </c>
      <c r="AY217" s="20" t="s">
        <v>152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90</v>
      </c>
      <c r="BK217" s="228">
        <f>ROUND(I217*H217,2)</f>
        <v>0</v>
      </c>
      <c r="BL217" s="20" t="s">
        <v>171</v>
      </c>
      <c r="BM217" s="227" t="s">
        <v>442</v>
      </c>
    </row>
    <row r="218" s="2" customFormat="1" ht="16.5" customHeight="1">
      <c r="A218" s="42"/>
      <c r="B218" s="43"/>
      <c r="C218" s="262" t="s">
        <v>443</v>
      </c>
      <c r="D218" s="262" t="s">
        <v>391</v>
      </c>
      <c r="E218" s="263" t="s">
        <v>444</v>
      </c>
      <c r="F218" s="264" t="s">
        <v>445</v>
      </c>
      <c r="G218" s="265" t="s">
        <v>432</v>
      </c>
      <c r="H218" s="266">
        <v>2</v>
      </c>
      <c r="I218" s="267"/>
      <c r="J218" s="268">
        <f>ROUND(I218*H218,2)</f>
        <v>0</v>
      </c>
      <c r="K218" s="264" t="s">
        <v>251</v>
      </c>
      <c r="L218" s="269"/>
      <c r="M218" s="270" t="s">
        <v>44</v>
      </c>
      <c r="N218" s="271" t="s">
        <v>53</v>
      </c>
      <c r="O218" s="88"/>
      <c r="P218" s="225">
        <f>O218*H218</f>
        <v>0</v>
      </c>
      <c r="Q218" s="225">
        <v>0.040000000000000001</v>
      </c>
      <c r="R218" s="225">
        <f>Q218*H218</f>
        <v>0.080000000000000002</v>
      </c>
      <c r="S218" s="225">
        <v>0</v>
      </c>
      <c r="T218" s="226">
        <f>S218*H218</f>
        <v>0</v>
      </c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R218" s="227" t="s">
        <v>188</v>
      </c>
      <c r="AT218" s="227" t="s">
        <v>391</v>
      </c>
      <c r="AU218" s="227" t="s">
        <v>21</v>
      </c>
      <c r="AY218" s="20" t="s">
        <v>152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20" t="s">
        <v>90</v>
      </c>
      <c r="BK218" s="228">
        <f>ROUND(I218*H218,2)</f>
        <v>0</v>
      </c>
      <c r="BL218" s="20" t="s">
        <v>171</v>
      </c>
      <c r="BM218" s="227" t="s">
        <v>446</v>
      </c>
    </row>
    <row r="219" s="2" customFormat="1" ht="16.5" customHeight="1">
      <c r="A219" s="42"/>
      <c r="B219" s="43"/>
      <c r="C219" s="262" t="s">
        <v>447</v>
      </c>
      <c r="D219" s="262" t="s">
        <v>391</v>
      </c>
      <c r="E219" s="263" t="s">
        <v>448</v>
      </c>
      <c r="F219" s="264" t="s">
        <v>449</v>
      </c>
      <c r="G219" s="265" t="s">
        <v>432</v>
      </c>
      <c r="H219" s="266">
        <v>1</v>
      </c>
      <c r="I219" s="267"/>
      <c r="J219" s="268">
        <f>ROUND(I219*H219,2)</f>
        <v>0</v>
      </c>
      <c r="K219" s="264" t="s">
        <v>251</v>
      </c>
      <c r="L219" s="269"/>
      <c r="M219" s="270" t="s">
        <v>44</v>
      </c>
      <c r="N219" s="271" t="s">
        <v>53</v>
      </c>
      <c r="O219" s="88"/>
      <c r="P219" s="225">
        <f>O219*H219</f>
        <v>0</v>
      </c>
      <c r="Q219" s="225">
        <v>0.028000000000000001</v>
      </c>
      <c r="R219" s="225">
        <f>Q219*H219</f>
        <v>0.028000000000000001</v>
      </c>
      <c r="S219" s="225">
        <v>0</v>
      </c>
      <c r="T219" s="226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27" t="s">
        <v>188</v>
      </c>
      <c r="AT219" s="227" t="s">
        <v>391</v>
      </c>
      <c r="AU219" s="227" t="s">
        <v>21</v>
      </c>
      <c r="AY219" s="20" t="s">
        <v>152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90</v>
      </c>
      <c r="BK219" s="228">
        <f>ROUND(I219*H219,2)</f>
        <v>0</v>
      </c>
      <c r="BL219" s="20" t="s">
        <v>171</v>
      </c>
      <c r="BM219" s="227" t="s">
        <v>450</v>
      </c>
    </row>
    <row r="220" s="2" customFormat="1" ht="21.75" customHeight="1">
      <c r="A220" s="42"/>
      <c r="B220" s="43"/>
      <c r="C220" s="216" t="s">
        <v>451</v>
      </c>
      <c r="D220" s="216" t="s">
        <v>155</v>
      </c>
      <c r="E220" s="217" t="s">
        <v>452</v>
      </c>
      <c r="F220" s="218" t="s">
        <v>453</v>
      </c>
      <c r="G220" s="219" t="s">
        <v>432</v>
      </c>
      <c r="H220" s="220">
        <v>3</v>
      </c>
      <c r="I220" s="221"/>
      <c r="J220" s="222">
        <f>ROUND(I220*H220,2)</f>
        <v>0</v>
      </c>
      <c r="K220" s="218" t="s">
        <v>251</v>
      </c>
      <c r="L220" s="48"/>
      <c r="M220" s="223" t="s">
        <v>44</v>
      </c>
      <c r="N220" s="224" t="s">
        <v>53</v>
      </c>
      <c r="O220" s="88"/>
      <c r="P220" s="225">
        <f>O220*H220</f>
        <v>0</v>
      </c>
      <c r="Q220" s="225">
        <v>0.087419999999999998</v>
      </c>
      <c r="R220" s="225">
        <f>Q220*H220</f>
        <v>0.26225999999999999</v>
      </c>
      <c r="S220" s="225">
        <v>0</v>
      </c>
      <c r="T220" s="226">
        <f>S220*H220</f>
        <v>0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27" t="s">
        <v>171</v>
      </c>
      <c r="AT220" s="227" t="s">
        <v>155</v>
      </c>
      <c r="AU220" s="227" t="s">
        <v>21</v>
      </c>
      <c r="AY220" s="20" t="s">
        <v>152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90</v>
      </c>
      <c r="BK220" s="228">
        <f>ROUND(I220*H220,2)</f>
        <v>0</v>
      </c>
      <c r="BL220" s="20" t="s">
        <v>171</v>
      </c>
      <c r="BM220" s="227" t="s">
        <v>454</v>
      </c>
    </row>
    <row r="221" s="2" customFormat="1">
      <c r="A221" s="42"/>
      <c r="B221" s="43"/>
      <c r="C221" s="44"/>
      <c r="D221" s="249" t="s">
        <v>253</v>
      </c>
      <c r="E221" s="44"/>
      <c r="F221" s="250" t="s">
        <v>455</v>
      </c>
      <c r="G221" s="44"/>
      <c r="H221" s="44"/>
      <c r="I221" s="231"/>
      <c r="J221" s="44"/>
      <c r="K221" s="44"/>
      <c r="L221" s="48"/>
      <c r="M221" s="232"/>
      <c r="N221" s="233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0" t="s">
        <v>253</v>
      </c>
      <c r="AU221" s="20" t="s">
        <v>21</v>
      </c>
    </row>
    <row r="222" s="2" customFormat="1" ht="16.5" customHeight="1">
      <c r="A222" s="42"/>
      <c r="B222" s="43"/>
      <c r="C222" s="262" t="s">
        <v>456</v>
      </c>
      <c r="D222" s="262" t="s">
        <v>391</v>
      </c>
      <c r="E222" s="263" t="s">
        <v>457</v>
      </c>
      <c r="F222" s="264" t="s">
        <v>458</v>
      </c>
      <c r="G222" s="265" t="s">
        <v>432</v>
      </c>
      <c r="H222" s="266">
        <v>3</v>
      </c>
      <c r="I222" s="267"/>
      <c r="J222" s="268">
        <f>ROUND(I222*H222,2)</f>
        <v>0</v>
      </c>
      <c r="K222" s="264" t="s">
        <v>251</v>
      </c>
      <c r="L222" s="269"/>
      <c r="M222" s="270" t="s">
        <v>44</v>
      </c>
      <c r="N222" s="271" t="s">
        <v>53</v>
      </c>
      <c r="O222" s="88"/>
      <c r="P222" s="225">
        <f>O222*H222</f>
        <v>0</v>
      </c>
      <c r="Q222" s="225">
        <v>0.081000000000000003</v>
      </c>
      <c r="R222" s="225">
        <f>Q222*H222</f>
        <v>0.24299999999999999</v>
      </c>
      <c r="S222" s="225">
        <v>0</v>
      </c>
      <c r="T222" s="226">
        <f>S222*H222</f>
        <v>0</v>
      </c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R222" s="227" t="s">
        <v>188</v>
      </c>
      <c r="AT222" s="227" t="s">
        <v>391</v>
      </c>
      <c r="AU222" s="227" t="s">
        <v>21</v>
      </c>
      <c r="AY222" s="20" t="s">
        <v>152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90</v>
      </c>
      <c r="BK222" s="228">
        <f>ROUND(I222*H222,2)</f>
        <v>0</v>
      </c>
      <c r="BL222" s="20" t="s">
        <v>171</v>
      </c>
      <c r="BM222" s="227" t="s">
        <v>459</v>
      </c>
    </row>
    <row r="223" s="2" customFormat="1" ht="24.15" customHeight="1">
      <c r="A223" s="42"/>
      <c r="B223" s="43"/>
      <c r="C223" s="216" t="s">
        <v>460</v>
      </c>
      <c r="D223" s="216" t="s">
        <v>155</v>
      </c>
      <c r="E223" s="217" t="s">
        <v>461</v>
      </c>
      <c r="F223" s="218" t="s">
        <v>462</v>
      </c>
      <c r="G223" s="219" t="s">
        <v>212</v>
      </c>
      <c r="H223" s="220">
        <v>1.5840000000000001</v>
      </c>
      <c r="I223" s="221"/>
      <c r="J223" s="222">
        <f>ROUND(I223*H223,2)</f>
        <v>0</v>
      </c>
      <c r="K223" s="218" t="s">
        <v>251</v>
      </c>
      <c r="L223" s="48"/>
      <c r="M223" s="223" t="s">
        <v>44</v>
      </c>
      <c r="N223" s="224" t="s">
        <v>53</v>
      </c>
      <c r="O223" s="88"/>
      <c r="P223" s="225">
        <f>O223*H223</f>
        <v>0</v>
      </c>
      <c r="Q223" s="225">
        <v>2.3010199999999998</v>
      </c>
      <c r="R223" s="225">
        <f>Q223*H223</f>
        <v>3.6448156799999998</v>
      </c>
      <c r="S223" s="225">
        <v>0</v>
      </c>
      <c r="T223" s="226">
        <f>S223*H223</f>
        <v>0</v>
      </c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R223" s="227" t="s">
        <v>171</v>
      </c>
      <c r="AT223" s="227" t="s">
        <v>155</v>
      </c>
      <c r="AU223" s="227" t="s">
        <v>21</v>
      </c>
      <c r="AY223" s="20" t="s">
        <v>152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0" t="s">
        <v>90</v>
      </c>
      <c r="BK223" s="228">
        <f>ROUND(I223*H223,2)</f>
        <v>0</v>
      </c>
      <c r="BL223" s="20" t="s">
        <v>171</v>
      </c>
      <c r="BM223" s="227" t="s">
        <v>463</v>
      </c>
    </row>
    <row r="224" s="2" customFormat="1">
      <c r="A224" s="42"/>
      <c r="B224" s="43"/>
      <c r="C224" s="44"/>
      <c r="D224" s="249" t="s">
        <v>253</v>
      </c>
      <c r="E224" s="44"/>
      <c r="F224" s="250" t="s">
        <v>464</v>
      </c>
      <c r="G224" s="44"/>
      <c r="H224" s="44"/>
      <c r="I224" s="231"/>
      <c r="J224" s="44"/>
      <c r="K224" s="44"/>
      <c r="L224" s="48"/>
      <c r="M224" s="232"/>
      <c r="N224" s="233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253</v>
      </c>
      <c r="AU224" s="20" t="s">
        <v>21</v>
      </c>
    </row>
    <row r="225" s="13" customFormat="1">
      <c r="A225" s="13"/>
      <c r="B225" s="234"/>
      <c r="C225" s="235"/>
      <c r="D225" s="229" t="s">
        <v>166</v>
      </c>
      <c r="E225" s="236" t="s">
        <v>44</v>
      </c>
      <c r="F225" s="237" t="s">
        <v>465</v>
      </c>
      <c r="G225" s="235"/>
      <c r="H225" s="238">
        <v>1.5840000000000001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166</v>
      </c>
      <c r="AU225" s="244" t="s">
        <v>21</v>
      </c>
      <c r="AV225" s="13" t="s">
        <v>21</v>
      </c>
      <c r="AW225" s="13" t="s">
        <v>42</v>
      </c>
      <c r="AX225" s="13" t="s">
        <v>90</v>
      </c>
      <c r="AY225" s="244" t="s">
        <v>152</v>
      </c>
    </row>
    <row r="226" s="2" customFormat="1" ht="24.15" customHeight="1">
      <c r="A226" s="42"/>
      <c r="B226" s="43"/>
      <c r="C226" s="216" t="s">
        <v>466</v>
      </c>
      <c r="D226" s="216" t="s">
        <v>155</v>
      </c>
      <c r="E226" s="217" t="s">
        <v>467</v>
      </c>
      <c r="F226" s="218" t="s">
        <v>468</v>
      </c>
      <c r="G226" s="219" t="s">
        <v>219</v>
      </c>
      <c r="H226" s="220">
        <v>5.2800000000000002</v>
      </c>
      <c r="I226" s="221"/>
      <c r="J226" s="222">
        <f>ROUND(I226*H226,2)</f>
        <v>0</v>
      </c>
      <c r="K226" s="218" t="s">
        <v>251</v>
      </c>
      <c r="L226" s="48"/>
      <c r="M226" s="223" t="s">
        <v>44</v>
      </c>
      <c r="N226" s="224" t="s">
        <v>53</v>
      </c>
      <c r="O226" s="88"/>
      <c r="P226" s="225">
        <f>O226*H226</f>
        <v>0</v>
      </c>
      <c r="Q226" s="225">
        <v>0.0078799999999999999</v>
      </c>
      <c r="R226" s="225">
        <f>Q226*H226</f>
        <v>0.041606400000000002</v>
      </c>
      <c r="S226" s="225">
        <v>0</v>
      </c>
      <c r="T226" s="226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27" t="s">
        <v>171</v>
      </c>
      <c r="AT226" s="227" t="s">
        <v>155</v>
      </c>
      <c r="AU226" s="227" t="s">
        <v>21</v>
      </c>
      <c r="AY226" s="20" t="s">
        <v>152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20" t="s">
        <v>90</v>
      </c>
      <c r="BK226" s="228">
        <f>ROUND(I226*H226,2)</f>
        <v>0</v>
      </c>
      <c r="BL226" s="20" t="s">
        <v>171</v>
      </c>
      <c r="BM226" s="227" t="s">
        <v>469</v>
      </c>
    </row>
    <row r="227" s="2" customFormat="1">
      <c r="A227" s="42"/>
      <c r="B227" s="43"/>
      <c r="C227" s="44"/>
      <c r="D227" s="249" t="s">
        <v>253</v>
      </c>
      <c r="E227" s="44"/>
      <c r="F227" s="250" t="s">
        <v>470</v>
      </c>
      <c r="G227" s="44"/>
      <c r="H227" s="44"/>
      <c r="I227" s="231"/>
      <c r="J227" s="44"/>
      <c r="K227" s="44"/>
      <c r="L227" s="48"/>
      <c r="M227" s="232"/>
      <c r="N227" s="233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253</v>
      </c>
      <c r="AU227" s="20" t="s">
        <v>21</v>
      </c>
    </row>
    <row r="228" s="13" customFormat="1">
      <c r="A228" s="13"/>
      <c r="B228" s="234"/>
      <c r="C228" s="235"/>
      <c r="D228" s="229" t="s">
        <v>166</v>
      </c>
      <c r="E228" s="236" t="s">
        <v>44</v>
      </c>
      <c r="F228" s="237" t="s">
        <v>471</v>
      </c>
      <c r="G228" s="235"/>
      <c r="H228" s="238">
        <v>5.2800000000000002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166</v>
      </c>
      <c r="AU228" s="244" t="s">
        <v>21</v>
      </c>
      <c r="AV228" s="13" t="s">
        <v>21</v>
      </c>
      <c r="AW228" s="13" t="s">
        <v>42</v>
      </c>
      <c r="AX228" s="13" t="s">
        <v>90</v>
      </c>
      <c r="AY228" s="244" t="s">
        <v>152</v>
      </c>
    </row>
    <row r="229" s="2" customFormat="1" ht="24.15" customHeight="1">
      <c r="A229" s="42"/>
      <c r="B229" s="43"/>
      <c r="C229" s="216" t="s">
        <v>472</v>
      </c>
      <c r="D229" s="216" t="s">
        <v>155</v>
      </c>
      <c r="E229" s="217" t="s">
        <v>473</v>
      </c>
      <c r="F229" s="218" t="s">
        <v>474</v>
      </c>
      <c r="G229" s="219" t="s">
        <v>219</v>
      </c>
      <c r="H229" s="220">
        <v>5.2800000000000002</v>
      </c>
      <c r="I229" s="221"/>
      <c r="J229" s="222">
        <f>ROUND(I229*H229,2)</f>
        <v>0</v>
      </c>
      <c r="K229" s="218" t="s">
        <v>251</v>
      </c>
      <c r="L229" s="48"/>
      <c r="M229" s="223" t="s">
        <v>44</v>
      </c>
      <c r="N229" s="224" t="s">
        <v>53</v>
      </c>
      <c r="O229" s="88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7" t="s">
        <v>171</v>
      </c>
      <c r="AT229" s="227" t="s">
        <v>155</v>
      </c>
      <c r="AU229" s="227" t="s">
        <v>21</v>
      </c>
      <c r="AY229" s="20" t="s">
        <v>152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90</v>
      </c>
      <c r="BK229" s="228">
        <f>ROUND(I229*H229,2)</f>
        <v>0</v>
      </c>
      <c r="BL229" s="20" t="s">
        <v>171</v>
      </c>
      <c r="BM229" s="227" t="s">
        <v>475</v>
      </c>
    </row>
    <row r="230" s="2" customFormat="1">
      <c r="A230" s="42"/>
      <c r="B230" s="43"/>
      <c r="C230" s="44"/>
      <c r="D230" s="249" t="s">
        <v>253</v>
      </c>
      <c r="E230" s="44"/>
      <c r="F230" s="250" t="s">
        <v>476</v>
      </c>
      <c r="G230" s="44"/>
      <c r="H230" s="44"/>
      <c r="I230" s="231"/>
      <c r="J230" s="44"/>
      <c r="K230" s="44"/>
      <c r="L230" s="48"/>
      <c r="M230" s="232"/>
      <c r="N230" s="233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253</v>
      </c>
      <c r="AU230" s="20" t="s">
        <v>21</v>
      </c>
    </row>
    <row r="231" s="13" customFormat="1">
      <c r="A231" s="13"/>
      <c r="B231" s="234"/>
      <c r="C231" s="235"/>
      <c r="D231" s="229" t="s">
        <v>166</v>
      </c>
      <c r="E231" s="236" t="s">
        <v>44</v>
      </c>
      <c r="F231" s="237" t="s">
        <v>471</v>
      </c>
      <c r="G231" s="235"/>
      <c r="H231" s="238">
        <v>5.2800000000000002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166</v>
      </c>
      <c r="AU231" s="244" t="s">
        <v>21</v>
      </c>
      <c r="AV231" s="13" t="s">
        <v>21</v>
      </c>
      <c r="AW231" s="13" t="s">
        <v>42</v>
      </c>
      <c r="AX231" s="13" t="s">
        <v>90</v>
      </c>
      <c r="AY231" s="244" t="s">
        <v>152</v>
      </c>
    </row>
    <row r="232" s="12" customFormat="1" ht="22.8" customHeight="1">
      <c r="A232" s="12"/>
      <c r="B232" s="200"/>
      <c r="C232" s="201"/>
      <c r="D232" s="202" t="s">
        <v>81</v>
      </c>
      <c r="E232" s="214" t="s">
        <v>151</v>
      </c>
      <c r="F232" s="214" t="s">
        <v>477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SUM(P233:P250)</f>
        <v>0</v>
      </c>
      <c r="Q232" s="208"/>
      <c r="R232" s="209">
        <f>SUM(R233:R250)</f>
        <v>1233.4371000000001</v>
      </c>
      <c r="S232" s="208"/>
      <c r="T232" s="210">
        <f>SUM(T233:T250)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90</v>
      </c>
      <c r="AT232" s="212" t="s">
        <v>81</v>
      </c>
      <c r="AU232" s="212" t="s">
        <v>90</v>
      </c>
      <c r="AY232" s="211" t="s">
        <v>152</v>
      </c>
      <c r="BK232" s="213">
        <f>SUM(BK233:BK250)</f>
        <v>0</v>
      </c>
    </row>
    <row r="233" s="2" customFormat="1" ht="24.15" customHeight="1">
      <c r="A233" s="42"/>
      <c r="B233" s="43"/>
      <c r="C233" s="216" t="s">
        <v>478</v>
      </c>
      <c r="D233" s="216" t="s">
        <v>155</v>
      </c>
      <c r="E233" s="217" t="s">
        <v>479</v>
      </c>
      <c r="F233" s="218" t="s">
        <v>480</v>
      </c>
      <c r="G233" s="219" t="s">
        <v>219</v>
      </c>
      <c r="H233" s="220">
        <v>1524.9000000000001</v>
      </c>
      <c r="I233" s="221"/>
      <c r="J233" s="222">
        <f>ROUND(I233*H233,2)</f>
        <v>0</v>
      </c>
      <c r="K233" s="218" t="s">
        <v>251</v>
      </c>
      <c r="L233" s="48"/>
      <c r="M233" s="223" t="s">
        <v>44</v>
      </c>
      <c r="N233" s="224" t="s">
        <v>53</v>
      </c>
      <c r="O233" s="88"/>
      <c r="P233" s="225">
        <f>O233*H233</f>
        <v>0</v>
      </c>
      <c r="Q233" s="225">
        <v>0.23000000000000001</v>
      </c>
      <c r="R233" s="225">
        <f>Q233*H233</f>
        <v>350.72700000000003</v>
      </c>
      <c r="S233" s="225">
        <v>0</v>
      </c>
      <c r="T233" s="226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27" t="s">
        <v>171</v>
      </c>
      <c r="AT233" s="227" t="s">
        <v>155</v>
      </c>
      <c r="AU233" s="227" t="s">
        <v>21</v>
      </c>
      <c r="AY233" s="20" t="s">
        <v>152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20" t="s">
        <v>90</v>
      </c>
      <c r="BK233" s="228">
        <f>ROUND(I233*H233,2)</f>
        <v>0</v>
      </c>
      <c r="BL233" s="20" t="s">
        <v>171</v>
      </c>
      <c r="BM233" s="227" t="s">
        <v>481</v>
      </c>
    </row>
    <row r="234" s="2" customFormat="1">
      <c r="A234" s="42"/>
      <c r="B234" s="43"/>
      <c r="C234" s="44"/>
      <c r="D234" s="249" t="s">
        <v>253</v>
      </c>
      <c r="E234" s="44"/>
      <c r="F234" s="250" t="s">
        <v>482</v>
      </c>
      <c r="G234" s="44"/>
      <c r="H234" s="44"/>
      <c r="I234" s="231"/>
      <c r="J234" s="44"/>
      <c r="K234" s="44"/>
      <c r="L234" s="48"/>
      <c r="M234" s="232"/>
      <c r="N234" s="233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253</v>
      </c>
      <c r="AU234" s="20" t="s">
        <v>21</v>
      </c>
    </row>
    <row r="235" s="13" customFormat="1">
      <c r="A235" s="13"/>
      <c r="B235" s="234"/>
      <c r="C235" s="235"/>
      <c r="D235" s="229" t="s">
        <v>166</v>
      </c>
      <c r="E235" s="236" t="s">
        <v>44</v>
      </c>
      <c r="F235" s="237" t="s">
        <v>483</v>
      </c>
      <c r="G235" s="235"/>
      <c r="H235" s="238">
        <v>1524.9000000000001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166</v>
      </c>
      <c r="AU235" s="244" t="s">
        <v>21</v>
      </c>
      <c r="AV235" s="13" t="s">
        <v>21</v>
      </c>
      <c r="AW235" s="13" t="s">
        <v>42</v>
      </c>
      <c r="AX235" s="13" t="s">
        <v>90</v>
      </c>
      <c r="AY235" s="244" t="s">
        <v>152</v>
      </c>
    </row>
    <row r="236" s="2" customFormat="1" ht="21.75" customHeight="1">
      <c r="A236" s="42"/>
      <c r="B236" s="43"/>
      <c r="C236" s="216" t="s">
        <v>484</v>
      </c>
      <c r="D236" s="216" t="s">
        <v>155</v>
      </c>
      <c r="E236" s="217" t="s">
        <v>485</v>
      </c>
      <c r="F236" s="218" t="s">
        <v>486</v>
      </c>
      <c r="G236" s="219" t="s">
        <v>219</v>
      </c>
      <c r="H236" s="220">
        <v>13</v>
      </c>
      <c r="I236" s="221"/>
      <c r="J236" s="222">
        <f>ROUND(I236*H236,2)</f>
        <v>0</v>
      </c>
      <c r="K236" s="218" t="s">
        <v>251</v>
      </c>
      <c r="L236" s="48"/>
      <c r="M236" s="223" t="s">
        <v>44</v>
      </c>
      <c r="N236" s="224" t="s">
        <v>53</v>
      </c>
      <c r="O236" s="88"/>
      <c r="P236" s="225">
        <f>O236*H236</f>
        <v>0</v>
      </c>
      <c r="Q236" s="225">
        <v>0.34499999999999997</v>
      </c>
      <c r="R236" s="225">
        <f>Q236*H236</f>
        <v>4.4849999999999994</v>
      </c>
      <c r="S236" s="225">
        <v>0</v>
      </c>
      <c r="T236" s="226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27" t="s">
        <v>171</v>
      </c>
      <c r="AT236" s="227" t="s">
        <v>155</v>
      </c>
      <c r="AU236" s="227" t="s">
        <v>21</v>
      </c>
      <c r="AY236" s="20" t="s">
        <v>152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20" t="s">
        <v>90</v>
      </c>
      <c r="BK236" s="228">
        <f>ROUND(I236*H236,2)</f>
        <v>0</v>
      </c>
      <c r="BL236" s="20" t="s">
        <v>171</v>
      </c>
      <c r="BM236" s="227" t="s">
        <v>487</v>
      </c>
    </row>
    <row r="237" s="2" customFormat="1">
      <c r="A237" s="42"/>
      <c r="B237" s="43"/>
      <c r="C237" s="44"/>
      <c r="D237" s="249" t="s">
        <v>253</v>
      </c>
      <c r="E237" s="44"/>
      <c r="F237" s="250" t="s">
        <v>488</v>
      </c>
      <c r="G237" s="44"/>
      <c r="H237" s="44"/>
      <c r="I237" s="231"/>
      <c r="J237" s="44"/>
      <c r="K237" s="44"/>
      <c r="L237" s="48"/>
      <c r="M237" s="232"/>
      <c r="N237" s="233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253</v>
      </c>
      <c r="AU237" s="20" t="s">
        <v>21</v>
      </c>
    </row>
    <row r="238" s="13" customFormat="1">
      <c r="A238" s="13"/>
      <c r="B238" s="234"/>
      <c r="C238" s="235"/>
      <c r="D238" s="229" t="s">
        <v>166</v>
      </c>
      <c r="E238" s="236" t="s">
        <v>44</v>
      </c>
      <c r="F238" s="237" t="s">
        <v>81</v>
      </c>
      <c r="G238" s="235"/>
      <c r="H238" s="238">
        <v>13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166</v>
      </c>
      <c r="AU238" s="244" t="s">
        <v>21</v>
      </c>
      <c r="AV238" s="13" t="s">
        <v>21</v>
      </c>
      <c r="AW238" s="13" t="s">
        <v>42</v>
      </c>
      <c r="AX238" s="13" t="s">
        <v>90</v>
      </c>
      <c r="AY238" s="244" t="s">
        <v>152</v>
      </c>
    </row>
    <row r="239" s="2" customFormat="1" ht="21.75" customHeight="1">
      <c r="A239" s="42"/>
      <c r="B239" s="43"/>
      <c r="C239" s="216" t="s">
        <v>489</v>
      </c>
      <c r="D239" s="216" t="s">
        <v>155</v>
      </c>
      <c r="E239" s="217" t="s">
        <v>490</v>
      </c>
      <c r="F239" s="218" t="s">
        <v>491</v>
      </c>
      <c r="G239" s="219" t="s">
        <v>219</v>
      </c>
      <c r="H239" s="220">
        <v>1173</v>
      </c>
      <c r="I239" s="221"/>
      <c r="J239" s="222">
        <f>ROUND(I239*H239,2)</f>
        <v>0</v>
      </c>
      <c r="K239" s="218" t="s">
        <v>251</v>
      </c>
      <c r="L239" s="48"/>
      <c r="M239" s="223" t="s">
        <v>44</v>
      </c>
      <c r="N239" s="224" t="s">
        <v>53</v>
      </c>
      <c r="O239" s="88"/>
      <c r="P239" s="225">
        <f>O239*H239</f>
        <v>0</v>
      </c>
      <c r="Q239" s="225">
        <v>0.46000000000000002</v>
      </c>
      <c r="R239" s="225">
        <f>Q239*H239</f>
        <v>539.58000000000004</v>
      </c>
      <c r="S239" s="225">
        <v>0</v>
      </c>
      <c r="T239" s="226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27" t="s">
        <v>171</v>
      </c>
      <c r="AT239" s="227" t="s">
        <v>155</v>
      </c>
      <c r="AU239" s="227" t="s">
        <v>21</v>
      </c>
      <c r="AY239" s="20" t="s">
        <v>152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90</v>
      </c>
      <c r="BK239" s="228">
        <f>ROUND(I239*H239,2)</f>
        <v>0</v>
      </c>
      <c r="BL239" s="20" t="s">
        <v>171</v>
      </c>
      <c r="BM239" s="227" t="s">
        <v>492</v>
      </c>
    </row>
    <row r="240" s="2" customFormat="1">
      <c r="A240" s="42"/>
      <c r="B240" s="43"/>
      <c r="C240" s="44"/>
      <c r="D240" s="249" t="s">
        <v>253</v>
      </c>
      <c r="E240" s="44"/>
      <c r="F240" s="250" t="s">
        <v>493</v>
      </c>
      <c r="G240" s="44"/>
      <c r="H240" s="44"/>
      <c r="I240" s="231"/>
      <c r="J240" s="44"/>
      <c r="K240" s="44"/>
      <c r="L240" s="48"/>
      <c r="M240" s="232"/>
      <c r="N240" s="233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253</v>
      </c>
      <c r="AU240" s="20" t="s">
        <v>21</v>
      </c>
    </row>
    <row r="241" s="13" customFormat="1">
      <c r="A241" s="13"/>
      <c r="B241" s="234"/>
      <c r="C241" s="235"/>
      <c r="D241" s="229" t="s">
        <v>166</v>
      </c>
      <c r="E241" s="236" t="s">
        <v>44</v>
      </c>
      <c r="F241" s="237" t="s">
        <v>155</v>
      </c>
      <c r="G241" s="235"/>
      <c r="H241" s="238">
        <v>1173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166</v>
      </c>
      <c r="AU241" s="244" t="s">
        <v>21</v>
      </c>
      <c r="AV241" s="13" t="s">
        <v>21</v>
      </c>
      <c r="AW241" s="13" t="s">
        <v>42</v>
      </c>
      <c r="AX241" s="13" t="s">
        <v>90</v>
      </c>
      <c r="AY241" s="244" t="s">
        <v>152</v>
      </c>
    </row>
    <row r="242" s="2" customFormat="1" ht="24.15" customHeight="1">
      <c r="A242" s="42"/>
      <c r="B242" s="43"/>
      <c r="C242" s="216" t="s">
        <v>494</v>
      </c>
      <c r="D242" s="216" t="s">
        <v>155</v>
      </c>
      <c r="E242" s="217" t="s">
        <v>495</v>
      </c>
      <c r="F242" s="218" t="s">
        <v>496</v>
      </c>
      <c r="G242" s="219" t="s">
        <v>219</v>
      </c>
      <c r="H242" s="220">
        <v>1173</v>
      </c>
      <c r="I242" s="221"/>
      <c r="J242" s="222">
        <f>ROUND(I242*H242,2)</f>
        <v>0</v>
      </c>
      <c r="K242" s="218" t="s">
        <v>251</v>
      </c>
      <c r="L242" s="48"/>
      <c r="M242" s="223" t="s">
        <v>44</v>
      </c>
      <c r="N242" s="224" t="s">
        <v>53</v>
      </c>
      <c r="O242" s="88"/>
      <c r="P242" s="225">
        <f>O242*H242</f>
        <v>0</v>
      </c>
      <c r="Q242" s="225">
        <v>0.18462999999999999</v>
      </c>
      <c r="R242" s="225">
        <f>Q242*H242</f>
        <v>216.57099</v>
      </c>
      <c r="S242" s="225">
        <v>0</v>
      </c>
      <c r="T242" s="226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27" t="s">
        <v>171</v>
      </c>
      <c r="AT242" s="227" t="s">
        <v>155</v>
      </c>
      <c r="AU242" s="227" t="s">
        <v>21</v>
      </c>
      <c r="AY242" s="20" t="s">
        <v>152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20" t="s">
        <v>90</v>
      </c>
      <c r="BK242" s="228">
        <f>ROUND(I242*H242,2)</f>
        <v>0</v>
      </c>
      <c r="BL242" s="20" t="s">
        <v>171</v>
      </c>
      <c r="BM242" s="227" t="s">
        <v>497</v>
      </c>
    </row>
    <row r="243" s="2" customFormat="1">
      <c r="A243" s="42"/>
      <c r="B243" s="43"/>
      <c r="C243" s="44"/>
      <c r="D243" s="249" t="s">
        <v>253</v>
      </c>
      <c r="E243" s="44"/>
      <c r="F243" s="250" t="s">
        <v>498</v>
      </c>
      <c r="G243" s="44"/>
      <c r="H243" s="44"/>
      <c r="I243" s="231"/>
      <c r="J243" s="44"/>
      <c r="K243" s="44"/>
      <c r="L243" s="48"/>
      <c r="M243" s="232"/>
      <c r="N243" s="233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253</v>
      </c>
      <c r="AU243" s="20" t="s">
        <v>21</v>
      </c>
    </row>
    <row r="244" s="13" customFormat="1">
      <c r="A244" s="13"/>
      <c r="B244" s="234"/>
      <c r="C244" s="235"/>
      <c r="D244" s="229" t="s">
        <v>166</v>
      </c>
      <c r="E244" s="236" t="s">
        <v>44</v>
      </c>
      <c r="F244" s="237" t="s">
        <v>155</v>
      </c>
      <c r="G244" s="235"/>
      <c r="H244" s="238">
        <v>1173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166</v>
      </c>
      <c r="AU244" s="244" t="s">
        <v>21</v>
      </c>
      <c r="AV244" s="13" t="s">
        <v>21</v>
      </c>
      <c r="AW244" s="13" t="s">
        <v>42</v>
      </c>
      <c r="AX244" s="13" t="s">
        <v>90</v>
      </c>
      <c r="AY244" s="244" t="s">
        <v>152</v>
      </c>
    </row>
    <row r="245" s="2" customFormat="1" ht="16.5" customHeight="1">
      <c r="A245" s="42"/>
      <c r="B245" s="43"/>
      <c r="C245" s="216" t="s">
        <v>29</v>
      </c>
      <c r="D245" s="216" t="s">
        <v>155</v>
      </c>
      <c r="E245" s="217" t="s">
        <v>499</v>
      </c>
      <c r="F245" s="218" t="s">
        <v>500</v>
      </c>
      <c r="G245" s="219" t="s">
        <v>219</v>
      </c>
      <c r="H245" s="220">
        <v>1173</v>
      </c>
      <c r="I245" s="221"/>
      <c r="J245" s="222">
        <f>ROUND(I245*H245,2)</f>
        <v>0</v>
      </c>
      <c r="K245" s="218" t="s">
        <v>251</v>
      </c>
      <c r="L245" s="48"/>
      <c r="M245" s="223" t="s">
        <v>44</v>
      </c>
      <c r="N245" s="224" t="s">
        <v>53</v>
      </c>
      <c r="O245" s="88"/>
      <c r="P245" s="225">
        <f>O245*H245</f>
        <v>0</v>
      </c>
      <c r="Q245" s="225">
        <v>0.00034000000000000002</v>
      </c>
      <c r="R245" s="225">
        <f>Q245*H245</f>
        <v>0.39882000000000001</v>
      </c>
      <c r="S245" s="225">
        <v>0</v>
      </c>
      <c r="T245" s="226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27" t="s">
        <v>171</v>
      </c>
      <c r="AT245" s="227" t="s">
        <v>155</v>
      </c>
      <c r="AU245" s="227" t="s">
        <v>21</v>
      </c>
      <c r="AY245" s="20" t="s">
        <v>152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20" t="s">
        <v>90</v>
      </c>
      <c r="BK245" s="228">
        <f>ROUND(I245*H245,2)</f>
        <v>0</v>
      </c>
      <c r="BL245" s="20" t="s">
        <v>171</v>
      </c>
      <c r="BM245" s="227" t="s">
        <v>501</v>
      </c>
    </row>
    <row r="246" s="2" customFormat="1">
      <c r="A246" s="42"/>
      <c r="B246" s="43"/>
      <c r="C246" s="44"/>
      <c r="D246" s="249" t="s">
        <v>253</v>
      </c>
      <c r="E246" s="44"/>
      <c r="F246" s="250" t="s">
        <v>502</v>
      </c>
      <c r="G246" s="44"/>
      <c r="H246" s="44"/>
      <c r="I246" s="231"/>
      <c r="J246" s="44"/>
      <c r="K246" s="44"/>
      <c r="L246" s="48"/>
      <c r="M246" s="232"/>
      <c r="N246" s="233"/>
      <c r="O246" s="88"/>
      <c r="P246" s="88"/>
      <c r="Q246" s="88"/>
      <c r="R246" s="88"/>
      <c r="S246" s="88"/>
      <c r="T246" s="89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T246" s="20" t="s">
        <v>253</v>
      </c>
      <c r="AU246" s="20" t="s">
        <v>21</v>
      </c>
    </row>
    <row r="247" s="13" customFormat="1">
      <c r="A247" s="13"/>
      <c r="B247" s="234"/>
      <c r="C247" s="235"/>
      <c r="D247" s="229" t="s">
        <v>166</v>
      </c>
      <c r="E247" s="236" t="s">
        <v>44</v>
      </c>
      <c r="F247" s="237" t="s">
        <v>155</v>
      </c>
      <c r="G247" s="235"/>
      <c r="H247" s="238">
        <v>1173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166</v>
      </c>
      <c r="AU247" s="244" t="s">
        <v>21</v>
      </c>
      <c r="AV247" s="13" t="s">
        <v>21</v>
      </c>
      <c r="AW247" s="13" t="s">
        <v>42</v>
      </c>
      <c r="AX247" s="13" t="s">
        <v>90</v>
      </c>
      <c r="AY247" s="244" t="s">
        <v>152</v>
      </c>
    </row>
    <row r="248" s="2" customFormat="1" ht="24.15" customHeight="1">
      <c r="A248" s="42"/>
      <c r="B248" s="43"/>
      <c r="C248" s="216" t="s">
        <v>503</v>
      </c>
      <c r="D248" s="216" t="s">
        <v>155</v>
      </c>
      <c r="E248" s="217" t="s">
        <v>504</v>
      </c>
      <c r="F248" s="218" t="s">
        <v>505</v>
      </c>
      <c r="G248" s="219" t="s">
        <v>219</v>
      </c>
      <c r="H248" s="220">
        <v>1173</v>
      </c>
      <c r="I248" s="221"/>
      <c r="J248" s="222">
        <f>ROUND(I248*H248,2)</f>
        <v>0</v>
      </c>
      <c r="K248" s="218" t="s">
        <v>251</v>
      </c>
      <c r="L248" s="48"/>
      <c r="M248" s="223" t="s">
        <v>44</v>
      </c>
      <c r="N248" s="224" t="s">
        <v>53</v>
      </c>
      <c r="O248" s="88"/>
      <c r="P248" s="225">
        <f>O248*H248</f>
        <v>0</v>
      </c>
      <c r="Q248" s="225">
        <v>0.10373</v>
      </c>
      <c r="R248" s="225">
        <f>Q248*H248</f>
        <v>121.67529</v>
      </c>
      <c r="S248" s="225">
        <v>0</v>
      </c>
      <c r="T248" s="226">
        <f>S248*H248</f>
        <v>0</v>
      </c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R248" s="227" t="s">
        <v>171</v>
      </c>
      <c r="AT248" s="227" t="s">
        <v>155</v>
      </c>
      <c r="AU248" s="227" t="s">
        <v>21</v>
      </c>
      <c r="AY248" s="20" t="s">
        <v>152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20" t="s">
        <v>90</v>
      </c>
      <c r="BK248" s="228">
        <f>ROUND(I248*H248,2)</f>
        <v>0</v>
      </c>
      <c r="BL248" s="20" t="s">
        <v>171</v>
      </c>
      <c r="BM248" s="227" t="s">
        <v>506</v>
      </c>
    </row>
    <row r="249" s="2" customFormat="1">
      <c r="A249" s="42"/>
      <c r="B249" s="43"/>
      <c r="C249" s="44"/>
      <c r="D249" s="249" t="s">
        <v>253</v>
      </c>
      <c r="E249" s="44"/>
      <c r="F249" s="250" t="s">
        <v>507</v>
      </c>
      <c r="G249" s="44"/>
      <c r="H249" s="44"/>
      <c r="I249" s="231"/>
      <c r="J249" s="44"/>
      <c r="K249" s="44"/>
      <c r="L249" s="48"/>
      <c r="M249" s="232"/>
      <c r="N249" s="233"/>
      <c r="O249" s="88"/>
      <c r="P249" s="88"/>
      <c r="Q249" s="88"/>
      <c r="R249" s="88"/>
      <c r="S249" s="88"/>
      <c r="T249" s="89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T249" s="20" t="s">
        <v>253</v>
      </c>
      <c r="AU249" s="20" t="s">
        <v>21</v>
      </c>
    </row>
    <row r="250" s="13" customFormat="1">
      <c r="A250" s="13"/>
      <c r="B250" s="234"/>
      <c r="C250" s="235"/>
      <c r="D250" s="229" t="s">
        <v>166</v>
      </c>
      <c r="E250" s="236" t="s">
        <v>44</v>
      </c>
      <c r="F250" s="237" t="s">
        <v>155</v>
      </c>
      <c r="G250" s="235"/>
      <c r="H250" s="238">
        <v>1173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166</v>
      </c>
      <c r="AU250" s="244" t="s">
        <v>21</v>
      </c>
      <c r="AV250" s="13" t="s">
        <v>21</v>
      </c>
      <c r="AW250" s="13" t="s">
        <v>42</v>
      </c>
      <c r="AX250" s="13" t="s">
        <v>90</v>
      </c>
      <c r="AY250" s="244" t="s">
        <v>152</v>
      </c>
    </row>
    <row r="251" s="12" customFormat="1" ht="22.8" customHeight="1">
      <c r="A251" s="12"/>
      <c r="B251" s="200"/>
      <c r="C251" s="201"/>
      <c r="D251" s="202" t="s">
        <v>81</v>
      </c>
      <c r="E251" s="214" t="s">
        <v>188</v>
      </c>
      <c r="F251" s="214" t="s">
        <v>508</v>
      </c>
      <c r="G251" s="201"/>
      <c r="H251" s="201"/>
      <c r="I251" s="204"/>
      <c r="J251" s="215">
        <f>BK251</f>
        <v>0</v>
      </c>
      <c r="K251" s="201"/>
      <c r="L251" s="206"/>
      <c r="M251" s="207"/>
      <c r="N251" s="208"/>
      <c r="O251" s="208"/>
      <c r="P251" s="209">
        <f>SUM(P252:P373)</f>
        <v>0</v>
      </c>
      <c r="Q251" s="208"/>
      <c r="R251" s="209">
        <f>SUM(R252:R373)</f>
        <v>154.14284278000002</v>
      </c>
      <c r="S251" s="208"/>
      <c r="T251" s="210">
        <f>SUM(T252:T373)</f>
        <v>166.59999999999999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1" t="s">
        <v>90</v>
      </c>
      <c r="AT251" s="212" t="s">
        <v>81</v>
      </c>
      <c r="AU251" s="212" t="s">
        <v>90</v>
      </c>
      <c r="AY251" s="211" t="s">
        <v>152</v>
      </c>
      <c r="BK251" s="213">
        <f>SUM(BK252:BK373)</f>
        <v>0</v>
      </c>
    </row>
    <row r="252" s="2" customFormat="1" ht="16.5" customHeight="1">
      <c r="A252" s="42"/>
      <c r="B252" s="43"/>
      <c r="C252" s="216" t="s">
        <v>509</v>
      </c>
      <c r="D252" s="216" t="s">
        <v>155</v>
      </c>
      <c r="E252" s="217" t="s">
        <v>510</v>
      </c>
      <c r="F252" s="218" t="s">
        <v>511</v>
      </c>
      <c r="G252" s="219" t="s">
        <v>512</v>
      </c>
      <c r="H252" s="220">
        <v>1</v>
      </c>
      <c r="I252" s="221"/>
      <c r="J252" s="222">
        <f>ROUND(I252*H252,2)</f>
        <v>0</v>
      </c>
      <c r="K252" s="218" t="s">
        <v>44</v>
      </c>
      <c r="L252" s="48"/>
      <c r="M252" s="223" t="s">
        <v>44</v>
      </c>
      <c r="N252" s="224" t="s">
        <v>53</v>
      </c>
      <c r="O252" s="88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R252" s="227" t="s">
        <v>171</v>
      </c>
      <c r="AT252" s="227" t="s">
        <v>155</v>
      </c>
      <c r="AU252" s="227" t="s">
        <v>21</v>
      </c>
      <c r="AY252" s="20" t="s">
        <v>152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20" t="s">
        <v>90</v>
      </c>
      <c r="BK252" s="228">
        <f>ROUND(I252*H252,2)</f>
        <v>0</v>
      </c>
      <c r="BL252" s="20" t="s">
        <v>171</v>
      </c>
      <c r="BM252" s="227" t="s">
        <v>513</v>
      </c>
    </row>
    <row r="253" s="2" customFormat="1" ht="16.5" customHeight="1">
      <c r="A253" s="42"/>
      <c r="B253" s="43"/>
      <c r="C253" s="216" t="s">
        <v>514</v>
      </c>
      <c r="D253" s="216" t="s">
        <v>155</v>
      </c>
      <c r="E253" s="217" t="s">
        <v>515</v>
      </c>
      <c r="F253" s="218" t="s">
        <v>516</v>
      </c>
      <c r="G253" s="219" t="s">
        <v>283</v>
      </c>
      <c r="H253" s="220">
        <v>238</v>
      </c>
      <c r="I253" s="221"/>
      <c r="J253" s="222">
        <f>ROUND(I253*H253,2)</f>
        <v>0</v>
      </c>
      <c r="K253" s="218" t="s">
        <v>251</v>
      </c>
      <c r="L253" s="48"/>
      <c r="M253" s="223" t="s">
        <v>44</v>
      </c>
      <c r="N253" s="224" t="s">
        <v>53</v>
      </c>
      <c r="O253" s="88"/>
      <c r="P253" s="225">
        <f>O253*H253</f>
        <v>0</v>
      </c>
      <c r="Q253" s="225">
        <v>0</v>
      </c>
      <c r="R253" s="225">
        <f>Q253*H253</f>
        <v>0</v>
      </c>
      <c r="S253" s="225">
        <v>0.69999999999999996</v>
      </c>
      <c r="T253" s="226">
        <f>S253*H253</f>
        <v>166.59999999999999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27" t="s">
        <v>171</v>
      </c>
      <c r="AT253" s="227" t="s">
        <v>155</v>
      </c>
      <c r="AU253" s="227" t="s">
        <v>21</v>
      </c>
      <c r="AY253" s="20" t="s">
        <v>152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90</v>
      </c>
      <c r="BK253" s="228">
        <f>ROUND(I253*H253,2)</f>
        <v>0</v>
      </c>
      <c r="BL253" s="20" t="s">
        <v>171</v>
      </c>
      <c r="BM253" s="227" t="s">
        <v>517</v>
      </c>
    </row>
    <row r="254" s="2" customFormat="1">
      <c r="A254" s="42"/>
      <c r="B254" s="43"/>
      <c r="C254" s="44"/>
      <c r="D254" s="249" t="s">
        <v>253</v>
      </c>
      <c r="E254" s="44"/>
      <c r="F254" s="250" t="s">
        <v>518</v>
      </c>
      <c r="G254" s="44"/>
      <c r="H254" s="44"/>
      <c r="I254" s="231"/>
      <c r="J254" s="44"/>
      <c r="K254" s="44"/>
      <c r="L254" s="48"/>
      <c r="M254" s="232"/>
      <c r="N254" s="233"/>
      <c r="O254" s="88"/>
      <c r="P254" s="88"/>
      <c r="Q254" s="88"/>
      <c r="R254" s="88"/>
      <c r="S254" s="88"/>
      <c r="T254" s="89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T254" s="20" t="s">
        <v>253</v>
      </c>
      <c r="AU254" s="20" t="s">
        <v>21</v>
      </c>
    </row>
    <row r="255" s="2" customFormat="1" ht="24.15" customHeight="1">
      <c r="A255" s="42"/>
      <c r="B255" s="43"/>
      <c r="C255" s="216" t="s">
        <v>519</v>
      </c>
      <c r="D255" s="216" t="s">
        <v>155</v>
      </c>
      <c r="E255" s="217" t="s">
        <v>520</v>
      </c>
      <c r="F255" s="218" t="s">
        <v>521</v>
      </c>
      <c r="G255" s="219" t="s">
        <v>432</v>
      </c>
      <c r="H255" s="220">
        <v>25</v>
      </c>
      <c r="I255" s="221"/>
      <c r="J255" s="222">
        <f>ROUND(I255*H255,2)</f>
        <v>0</v>
      </c>
      <c r="K255" s="218" t="s">
        <v>251</v>
      </c>
      <c r="L255" s="48"/>
      <c r="M255" s="223" t="s">
        <v>44</v>
      </c>
      <c r="N255" s="224" t="s">
        <v>53</v>
      </c>
      <c r="O255" s="88"/>
      <c r="P255" s="225">
        <f>O255*H255</f>
        <v>0</v>
      </c>
      <c r="Q255" s="225">
        <v>2.1158700000000001</v>
      </c>
      <c r="R255" s="225">
        <f>Q255*H255</f>
        <v>52.896750000000004</v>
      </c>
      <c r="S255" s="225">
        <v>0</v>
      </c>
      <c r="T255" s="226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27" t="s">
        <v>171</v>
      </c>
      <c r="AT255" s="227" t="s">
        <v>155</v>
      </c>
      <c r="AU255" s="227" t="s">
        <v>21</v>
      </c>
      <c r="AY255" s="20" t="s">
        <v>152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90</v>
      </c>
      <c r="BK255" s="228">
        <f>ROUND(I255*H255,2)</f>
        <v>0</v>
      </c>
      <c r="BL255" s="20" t="s">
        <v>171</v>
      </c>
      <c r="BM255" s="227" t="s">
        <v>522</v>
      </c>
    </row>
    <row r="256" s="2" customFormat="1">
      <c r="A256" s="42"/>
      <c r="B256" s="43"/>
      <c r="C256" s="44"/>
      <c r="D256" s="249" t="s">
        <v>253</v>
      </c>
      <c r="E256" s="44"/>
      <c r="F256" s="250" t="s">
        <v>523</v>
      </c>
      <c r="G256" s="44"/>
      <c r="H256" s="44"/>
      <c r="I256" s="231"/>
      <c r="J256" s="44"/>
      <c r="K256" s="44"/>
      <c r="L256" s="48"/>
      <c r="M256" s="232"/>
      <c r="N256" s="233"/>
      <c r="O256" s="88"/>
      <c r="P256" s="88"/>
      <c r="Q256" s="88"/>
      <c r="R256" s="88"/>
      <c r="S256" s="88"/>
      <c r="T256" s="89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253</v>
      </c>
      <c r="AU256" s="20" t="s">
        <v>21</v>
      </c>
    </row>
    <row r="257" s="13" customFormat="1">
      <c r="A257" s="13"/>
      <c r="B257" s="234"/>
      <c r="C257" s="235"/>
      <c r="D257" s="229" t="s">
        <v>166</v>
      </c>
      <c r="E257" s="236" t="s">
        <v>44</v>
      </c>
      <c r="F257" s="237" t="s">
        <v>524</v>
      </c>
      <c r="G257" s="235"/>
      <c r="H257" s="238">
        <v>11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166</v>
      </c>
      <c r="AU257" s="244" t="s">
        <v>21</v>
      </c>
      <c r="AV257" s="13" t="s">
        <v>21</v>
      </c>
      <c r="AW257" s="13" t="s">
        <v>42</v>
      </c>
      <c r="AX257" s="13" t="s">
        <v>82</v>
      </c>
      <c r="AY257" s="244" t="s">
        <v>152</v>
      </c>
    </row>
    <row r="258" s="13" customFormat="1">
      <c r="A258" s="13"/>
      <c r="B258" s="234"/>
      <c r="C258" s="235"/>
      <c r="D258" s="229" t="s">
        <v>166</v>
      </c>
      <c r="E258" s="236" t="s">
        <v>44</v>
      </c>
      <c r="F258" s="237" t="s">
        <v>525</v>
      </c>
      <c r="G258" s="235"/>
      <c r="H258" s="238">
        <v>4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166</v>
      </c>
      <c r="AU258" s="244" t="s">
        <v>21</v>
      </c>
      <c r="AV258" s="13" t="s">
        <v>21</v>
      </c>
      <c r="AW258" s="13" t="s">
        <v>42</v>
      </c>
      <c r="AX258" s="13" t="s">
        <v>82</v>
      </c>
      <c r="AY258" s="244" t="s">
        <v>152</v>
      </c>
    </row>
    <row r="259" s="13" customFormat="1">
      <c r="A259" s="13"/>
      <c r="B259" s="234"/>
      <c r="C259" s="235"/>
      <c r="D259" s="229" t="s">
        <v>166</v>
      </c>
      <c r="E259" s="236" t="s">
        <v>44</v>
      </c>
      <c r="F259" s="237" t="s">
        <v>526</v>
      </c>
      <c r="G259" s="235"/>
      <c r="H259" s="238">
        <v>6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166</v>
      </c>
      <c r="AU259" s="244" t="s">
        <v>21</v>
      </c>
      <c r="AV259" s="13" t="s">
        <v>21</v>
      </c>
      <c r="AW259" s="13" t="s">
        <v>42</v>
      </c>
      <c r="AX259" s="13" t="s">
        <v>82</v>
      </c>
      <c r="AY259" s="244" t="s">
        <v>152</v>
      </c>
    </row>
    <row r="260" s="13" customFormat="1">
      <c r="A260" s="13"/>
      <c r="B260" s="234"/>
      <c r="C260" s="235"/>
      <c r="D260" s="229" t="s">
        <v>166</v>
      </c>
      <c r="E260" s="236" t="s">
        <v>44</v>
      </c>
      <c r="F260" s="237" t="s">
        <v>527</v>
      </c>
      <c r="G260" s="235"/>
      <c r="H260" s="238">
        <v>3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166</v>
      </c>
      <c r="AU260" s="244" t="s">
        <v>21</v>
      </c>
      <c r="AV260" s="13" t="s">
        <v>21</v>
      </c>
      <c r="AW260" s="13" t="s">
        <v>42</v>
      </c>
      <c r="AX260" s="13" t="s">
        <v>82</v>
      </c>
      <c r="AY260" s="244" t="s">
        <v>152</v>
      </c>
    </row>
    <row r="261" s="13" customFormat="1">
      <c r="A261" s="13"/>
      <c r="B261" s="234"/>
      <c r="C261" s="235"/>
      <c r="D261" s="229" t="s">
        <v>166</v>
      </c>
      <c r="E261" s="236" t="s">
        <v>44</v>
      </c>
      <c r="F261" s="237" t="s">
        <v>528</v>
      </c>
      <c r="G261" s="235"/>
      <c r="H261" s="238">
        <v>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166</v>
      </c>
      <c r="AU261" s="244" t="s">
        <v>21</v>
      </c>
      <c r="AV261" s="13" t="s">
        <v>21</v>
      </c>
      <c r="AW261" s="13" t="s">
        <v>42</v>
      </c>
      <c r="AX261" s="13" t="s">
        <v>82</v>
      </c>
      <c r="AY261" s="244" t="s">
        <v>152</v>
      </c>
    </row>
    <row r="262" s="14" customFormat="1">
      <c r="A262" s="14"/>
      <c r="B262" s="251"/>
      <c r="C262" s="252"/>
      <c r="D262" s="229" t="s">
        <v>166</v>
      </c>
      <c r="E262" s="253" t="s">
        <v>44</v>
      </c>
      <c r="F262" s="254" t="s">
        <v>261</v>
      </c>
      <c r="G262" s="252"/>
      <c r="H262" s="255">
        <v>25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166</v>
      </c>
      <c r="AU262" s="261" t="s">
        <v>21</v>
      </c>
      <c r="AV262" s="14" t="s">
        <v>171</v>
      </c>
      <c r="AW262" s="14" t="s">
        <v>42</v>
      </c>
      <c r="AX262" s="14" t="s">
        <v>90</v>
      </c>
      <c r="AY262" s="261" t="s">
        <v>152</v>
      </c>
    </row>
    <row r="263" s="2" customFormat="1" ht="16.5" customHeight="1">
      <c r="A263" s="42"/>
      <c r="B263" s="43"/>
      <c r="C263" s="262" t="s">
        <v>529</v>
      </c>
      <c r="D263" s="262" t="s">
        <v>391</v>
      </c>
      <c r="E263" s="263" t="s">
        <v>530</v>
      </c>
      <c r="F263" s="264" t="s">
        <v>531</v>
      </c>
      <c r="G263" s="265" t="s">
        <v>432</v>
      </c>
      <c r="H263" s="266">
        <v>2.02</v>
      </c>
      <c r="I263" s="267"/>
      <c r="J263" s="268">
        <f>ROUND(I263*H263,2)</f>
        <v>0</v>
      </c>
      <c r="K263" s="264" t="s">
        <v>251</v>
      </c>
      <c r="L263" s="269"/>
      <c r="M263" s="270" t="s">
        <v>44</v>
      </c>
      <c r="N263" s="271" t="s">
        <v>53</v>
      </c>
      <c r="O263" s="88"/>
      <c r="P263" s="225">
        <f>O263*H263</f>
        <v>0</v>
      </c>
      <c r="Q263" s="225">
        <v>2.5899999999999999</v>
      </c>
      <c r="R263" s="225">
        <f>Q263*H263</f>
        <v>5.2317999999999998</v>
      </c>
      <c r="S263" s="225">
        <v>0</v>
      </c>
      <c r="T263" s="226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27" t="s">
        <v>188</v>
      </c>
      <c r="AT263" s="227" t="s">
        <v>391</v>
      </c>
      <c r="AU263" s="227" t="s">
        <v>21</v>
      </c>
      <c r="AY263" s="20" t="s">
        <v>152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20" t="s">
        <v>90</v>
      </c>
      <c r="BK263" s="228">
        <f>ROUND(I263*H263,2)</f>
        <v>0</v>
      </c>
      <c r="BL263" s="20" t="s">
        <v>171</v>
      </c>
      <c r="BM263" s="227" t="s">
        <v>532</v>
      </c>
    </row>
    <row r="264" s="13" customFormat="1">
      <c r="A264" s="13"/>
      <c r="B264" s="234"/>
      <c r="C264" s="235"/>
      <c r="D264" s="229" t="s">
        <v>166</v>
      </c>
      <c r="E264" s="236" t="s">
        <v>44</v>
      </c>
      <c r="F264" s="237" t="s">
        <v>90</v>
      </c>
      <c r="G264" s="235"/>
      <c r="H264" s="238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166</v>
      </c>
      <c r="AU264" s="244" t="s">
        <v>21</v>
      </c>
      <c r="AV264" s="13" t="s">
        <v>21</v>
      </c>
      <c r="AW264" s="13" t="s">
        <v>42</v>
      </c>
      <c r="AX264" s="13" t="s">
        <v>82</v>
      </c>
      <c r="AY264" s="244" t="s">
        <v>152</v>
      </c>
    </row>
    <row r="265" s="13" customFormat="1">
      <c r="A265" s="13"/>
      <c r="B265" s="234"/>
      <c r="C265" s="235"/>
      <c r="D265" s="229" t="s">
        <v>166</v>
      </c>
      <c r="E265" s="236" t="s">
        <v>44</v>
      </c>
      <c r="F265" s="237" t="s">
        <v>90</v>
      </c>
      <c r="G265" s="235"/>
      <c r="H265" s="238">
        <v>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166</v>
      </c>
      <c r="AU265" s="244" t="s">
        <v>21</v>
      </c>
      <c r="AV265" s="13" t="s">
        <v>21</v>
      </c>
      <c r="AW265" s="13" t="s">
        <v>42</v>
      </c>
      <c r="AX265" s="13" t="s">
        <v>82</v>
      </c>
      <c r="AY265" s="244" t="s">
        <v>152</v>
      </c>
    </row>
    <row r="266" s="14" customFormat="1">
      <c r="A266" s="14"/>
      <c r="B266" s="251"/>
      <c r="C266" s="252"/>
      <c r="D266" s="229" t="s">
        <v>166</v>
      </c>
      <c r="E266" s="253" t="s">
        <v>44</v>
      </c>
      <c r="F266" s="254" t="s">
        <v>261</v>
      </c>
      <c r="G266" s="252"/>
      <c r="H266" s="255">
        <v>2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166</v>
      </c>
      <c r="AU266" s="261" t="s">
        <v>21</v>
      </c>
      <c r="AV266" s="14" t="s">
        <v>171</v>
      </c>
      <c r="AW266" s="14" t="s">
        <v>42</v>
      </c>
      <c r="AX266" s="14" t="s">
        <v>90</v>
      </c>
      <c r="AY266" s="261" t="s">
        <v>152</v>
      </c>
    </row>
    <row r="267" s="13" customFormat="1">
      <c r="A267" s="13"/>
      <c r="B267" s="234"/>
      <c r="C267" s="235"/>
      <c r="D267" s="229" t="s">
        <v>166</v>
      </c>
      <c r="E267" s="235"/>
      <c r="F267" s="237" t="s">
        <v>533</v>
      </c>
      <c r="G267" s="235"/>
      <c r="H267" s="238">
        <v>2.02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166</v>
      </c>
      <c r="AU267" s="244" t="s">
        <v>21</v>
      </c>
      <c r="AV267" s="13" t="s">
        <v>21</v>
      </c>
      <c r="AW267" s="13" t="s">
        <v>4</v>
      </c>
      <c r="AX267" s="13" t="s">
        <v>90</v>
      </c>
      <c r="AY267" s="244" t="s">
        <v>152</v>
      </c>
    </row>
    <row r="268" s="2" customFormat="1" ht="16.5" customHeight="1">
      <c r="A268" s="42"/>
      <c r="B268" s="43"/>
      <c r="C268" s="262" t="s">
        <v>534</v>
      </c>
      <c r="D268" s="262" t="s">
        <v>391</v>
      </c>
      <c r="E268" s="263" t="s">
        <v>535</v>
      </c>
      <c r="F268" s="264" t="s">
        <v>536</v>
      </c>
      <c r="G268" s="265" t="s">
        <v>432</v>
      </c>
      <c r="H268" s="266">
        <v>1.01</v>
      </c>
      <c r="I268" s="267"/>
      <c r="J268" s="268">
        <f>ROUND(I268*H268,2)</f>
        <v>0</v>
      </c>
      <c r="K268" s="264" t="s">
        <v>251</v>
      </c>
      <c r="L268" s="269"/>
      <c r="M268" s="270" t="s">
        <v>44</v>
      </c>
      <c r="N268" s="271" t="s">
        <v>53</v>
      </c>
      <c r="O268" s="88"/>
      <c r="P268" s="225">
        <f>O268*H268</f>
        <v>0</v>
      </c>
      <c r="Q268" s="225">
        <v>2.5299999999999998</v>
      </c>
      <c r="R268" s="225">
        <f>Q268*H268</f>
        <v>2.5552999999999999</v>
      </c>
      <c r="S268" s="225">
        <v>0</v>
      </c>
      <c r="T268" s="226">
        <f>S268*H268</f>
        <v>0</v>
      </c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R268" s="227" t="s">
        <v>188</v>
      </c>
      <c r="AT268" s="227" t="s">
        <v>391</v>
      </c>
      <c r="AU268" s="227" t="s">
        <v>21</v>
      </c>
      <c r="AY268" s="20" t="s">
        <v>152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0" t="s">
        <v>90</v>
      </c>
      <c r="BK268" s="228">
        <f>ROUND(I268*H268,2)</f>
        <v>0</v>
      </c>
      <c r="BL268" s="20" t="s">
        <v>171</v>
      </c>
      <c r="BM268" s="227" t="s">
        <v>537</v>
      </c>
    </row>
    <row r="269" s="13" customFormat="1">
      <c r="A269" s="13"/>
      <c r="B269" s="234"/>
      <c r="C269" s="235"/>
      <c r="D269" s="229" t="s">
        <v>166</v>
      </c>
      <c r="E269" s="235"/>
      <c r="F269" s="237" t="s">
        <v>538</v>
      </c>
      <c r="G269" s="235"/>
      <c r="H269" s="238">
        <v>1.01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166</v>
      </c>
      <c r="AU269" s="244" t="s">
        <v>21</v>
      </c>
      <c r="AV269" s="13" t="s">
        <v>21</v>
      </c>
      <c r="AW269" s="13" t="s">
        <v>4</v>
      </c>
      <c r="AX269" s="13" t="s">
        <v>90</v>
      </c>
      <c r="AY269" s="244" t="s">
        <v>152</v>
      </c>
    </row>
    <row r="270" s="2" customFormat="1" ht="16.5" customHeight="1">
      <c r="A270" s="42"/>
      <c r="B270" s="43"/>
      <c r="C270" s="262" t="s">
        <v>539</v>
      </c>
      <c r="D270" s="262" t="s">
        <v>391</v>
      </c>
      <c r="E270" s="263" t="s">
        <v>540</v>
      </c>
      <c r="F270" s="264" t="s">
        <v>541</v>
      </c>
      <c r="G270" s="265" t="s">
        <v>432</v>
      </c>
      <c r="H270" s="266">
        <v>1.01</v>
      </c>
      <c r="I270" s="267"/>
      <c r="J270" s="268">
        <f>ROUND(I270*H270,2)</f>
        <v>0</v>
      </c>
      <c r="K270" s="264" t="s">
        <v>251</v>
      </c>
      <c r="L270" s="269"/>
      <c r="M270" s="270" t="s">
        <v>44</v>
      </c>
      <c r="N270" s="271" t="s">
        <v>53</v>
      </c>
      <c r="O270" s="88"/>
      <c r="P270" s="225">
        <f>O270*H270</f>
        <v>0</v>
      </c>
      <c r="Q270" s="225">
        <v>1.3700000000000001</v>
      </c>
      <c r="R270" s="225">
        <f>Q270*H270</f>
        <v>1.3837000000000002</v>
      </c>
      <c r="S270" s="225">
        <v>0</v>
      </c>
      <c r="T270" s="226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27" t="s">
        <v>188</v>
      </c>
      <c r="AT270" s="227" t="s">
        <v>391</v>
      </c>
      <c r="AU270" s="227" t="s">
        <v>21</v>
      </c>
      <c r="AY270" s="20" t="s">
        <v>152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20" t="s">
        <v>90</v>
      </c>
      <c r="BK270" s="228">
        <f>ROUND(I270*H270,2)</f>
        <v>0</v>
      </c>
      <c r="BL270" s="20" t="s">
        <v>171</v>
      </c>
      <c r="BM270" s="227" t="s">
        <v>542</v>
      </c>
    </row>
    <row r="271" s="13" customFormat="1">
      <c r="A271" s="13"/>
      <c r="B271" s="234"/>
      <c r="C271" s="235"/>
      <c r="D271" s="229" t="s">
        <v>166</v>
      </c>
      <c r="E271" s="236" t="s">
        <v>44</v>
      </c>
      <c r="F271" s="237" t="s">
        <v>90</v>
      </c>
      <c r="G271" s="235"/>
      <c r="H271" s="238">
        <v>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166</v>
      </c>
      <c r="AU271" s="244" t="s">
        <v>21</v>
      </c>
      <c r="AV271" s="13" t="s">
        <v>21</v>
      </c>
      <c r="AW271" s="13" t="s">
        <v>42</v>
      </c>
      <c r="AX271" s="13" t="s">
        <v>90</v>
      </c>
      <c r="AY271" s="244" t="s">
        <v>152</v>
      </c>
    </row>
    <row r="272" s="13" customFormat="1">
      <c r="A272" s="13"/>
      <c r="B272" s="234"/>
      <c r="C272" s="235"/>
      <c r="D272" s="229" t="s">
        <v>166</v>
      </c>
      <c r="E272" s="235"/>
      <c r="F272" s="237" t="s">
        <v>538</v>
      </c>
      <c r="G272" s="235"/>
      <c r="H272" s="238">
        <v>1.01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166</v>
      </c>
      <c r="AU272" s="244" t="s">
        <v>21</v>
      </c>
      <c r="AV272" s="13" t="s">
        <v>21</v>
      </c>
      <c r="AW272" s="13" t="s">
        <v>4</v>
      </c>
      <c r="AX272" s="13" t="s">
        <v>90</v>
      </c>
      <c r="AY272" s="244" t="s">
        <v>152</v>
      </c>
    </row>
    <row r="273" s="2" customFormat="1" ht="16.5" customHeight="1">
      <c r="A273" s="42"/>
      <c r="B273" s="43"/>
      <c r="C273" s="262" t="s">
        <v>543</v>
      </c>
      <c r="D273" s="262" t="s">
        <v>391</v>
      </c>
      <c r="E273" s="263" t="s">
        <v>544</v>
      </c>
      <c r="F273" s="264" t="s">
        <v>545</v>
      </c>
      <c r="G273" s="265" t="s">
        <v>432</v>
      </c>
      <c r="H273" s="266">
        <v>14.140000000000001</v>
      </c>
      <c r="I273" s="267"/>
      <c r="J273" s="268">
        <f>ROUND(I273*H273,2)</f>
        <v>0</v>
      </c>
      <c r="K273" s="264" t="s">
        <v>251</v>
      </c>
      <c r="L273" s="269"/>
      <c r="M273" s="270" t="s">
        <v>44</v>
      </c>
      <c r="N273" s="271" t="s">
        <v>53</v>
      </c>
      <c r="O273" s="88"/>
      <c r="P273" s="225">
        <f>O273*H273</f>
        <v>0</v>
      </c>
      <c r="Q273" s="225">
        <v>1.27</v>
      </c>
      <c r="R273" s="225">
        <f>Q273*H273</f>
        <v>17.957800000000002</v>
      </c>
      <c r="S273" s="225">
        <v>0</v>
      </c>
      <c r="T273" s="226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27" t="s">
        <v>188</v>
      </c>
      <c r="AT273" s="227" t="s">
        <v>391</v>
      </c>
      <c r="AU273" s="227" t="s">
        <v>21</v>
      </c>
      <c r="AY273" s="20" t="s">
        <v>152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20" t="s">
        <v>90</v>
      </c>
      <c r="BK273" s="228">
        <f>ROUND(I273*H273,2)</f>
        <v>0</v>
      </c>
      <c r="BL273" s="20" t="s">
        <v>171</v>
      </c>
      <c r="BM273" s="227" t="s">
        <v>546</v>
      </c>
    </row>
    <row r="274" s="13" customFormat="1">
      <c r="A274" s="13"/>
      <c r="B274" s="234"/>
      <c r="C274" s="235"/>
      <c r="D274" s="229" t="s">
        <v>166</v>
      </c>
      <c r="E274" s="236" t="s">
        <v>44</v>
      </c>
      <c r="F274" s="237" t="s">
        <v>188</v>
      </c>
      <c r="G274" s="235"/>
      <c r="H274" s="238">
        <v>8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166</v>
      </c>
      <c r="AU274" s="244" t="s">
        <v>21</v>
      </c>
      <c r="AV274" s="13" t="s">
        <v>21</v>
      </c>
      <c r="AW274" s="13" t="s">
        <v>42</v>
      </c>
      <c r="AX274" s="13" t="s">
        <v>82</v>
      </c>
      <c r="AY274" s="244" t="s">
        <v>152</v>
      </c>
    </row>
    <row r="275" s="13" customFormat="1">
      <c r="A275" s="13"/>
      <c r="B275" s="234"/>
      <c r="C275" s="235"/>
      <c r="D275" s="229" t="s">
        <v>166</v>
      </c>
      <c r="E275" s="236" t="s">
        <v>44</v>
      </c>
      <c r="F275" s="237" t="s">
        <v>167</v>
      </c>
      <c r="G275" s="235"/>
      <c r="H275" s="238">
        <v>3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166</v>
      </c>
      <c r="AU275" s="244" t="s">
        <v>21</v>
      </c>
      <c r="AV275" s="13" t="s">
        <v>21</v>
      </c>
      <c r="AW275" s="13" t="s">
        <v>42</v>
      </c>
      <c r="AX275" s="13" t="s">
        <v>82</v>
      </c>
      <c r="AY275" s="244" t="s">
        <v>152</v>
      </c>
    </row>
    <row r="276" s="13" customFormat="1">
      <c r="A276" s="13"/>
      <c r="B276" s="234"/>
      <c r="C276" s="235"/>
      <c r="D276" s="229" t="s">
        <v>166</v>
      </c>
      <c r="E276" s="236" t="s">
        <v>44</v>
      </c>
      <c r="F276" s="237" t="s">
        <v>167</v>
      </c>
      <c r="G276" s="235"/>
      <c r="H276" s="238">
        <v>3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166</v>
      </c>
      <c r="AU276" s="244" t="s">
        <v>21</v>
      </c>
      <c r="AV276" s="13" t="s">
        <v>21</v>
      </c>
      <c r="AW276" s="13" t="s">
        <v>42</v>
      </c>
      <c r="AX276" s="13" t="s">
        <v>82</v>
      </c>
      <c r="AY276" s="244" t="s">
        <v>152</v>
      </c>
    </row>
    <row r="277" s="14" customFormat="1">
      <c r="A277" s="14"/>
      <c r="B277" s="251"/>
      <c r="C277" s="252"/>
      <c r="D277" s="229" t="s">
        <v>166</v>
      </c>
      <c r="E277" s="253" t="s">
        <v>44</v>
      </c>
      <c r="F277" s="254" t="s">
        <v>261</v>
      </c>
      <c r="G277" s="252"/>
      <c r="H277" s="255">
        <v>14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166</v>
      </c>
      <c r="AU277" s="261" t="s">
        <v>21</v>
      </c>
      <c r="AV277" s="14" t="s">
        <v>171</v>
      </c>
      <c r="AW277" s="14" t="s">
        <v>42</v>
      </c>
      <c r="AX277" s="14" t="s">
        <v>90</v>
      </c>
      <c r="AY277" s="261" t="s">
        <v>152</v>
      </c>
    </row>
    <row r="278" s="13" customFormat="1">
      <c r="A278" s="13"/>
      <c r="B278" s="234"/>
      <c r="C278" s="235"/>
      <c r="D278" s="229" t="s">
        <v>166</v>
      </c>
      <c r="E278" s="235"/>
      <c r="F278" s="237" t="s">
        <v>547</v>
      </c>
      <c r="G278" s="235"/>
      <c r="H278" s="238">
        <v>14.140000000000001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166</v>
      </c>
      <c r="AU278" s="244" t="s">
        <v>21</v>
      </c>
      <c r="AV278" s="13" t="s">
        <v>21</v>
      </c>
      <c r="AW278" s="13" t="s">
        <v>4</v>
      </c>
      <c r="AX278" s="13" t="s">
        <v>90</v>
      </c>
      <c r="AY278" s="244" t="s">
        <v>152</v>
      </c>
    </row>
    <row r="279" s="2" customFormat="1" ht="16.5" customHeight="1">
      <c r="A279" s="42"/>
      <c r="B279" s="43"/>
      <c r="C279" s="262" t="s">
        <v>548</v>
      </c>
      <c r="D279" s="262" t="s">
        <v>391</v>
      </c>
      <c r="E279" s="263" t="s">
        <v>549</v>
      </c>
      <c r="F279" s="264" t="s">
        <v>550</v>
      </c>
      <c r="G279" s="265" t="s">
        <v>432</v>
      </c>
      <c r="H279" s="266">
        <v>7.0700000000000003</v>
      </c>
      <c r="I279" s="267"/>
      <c r="J279" s="268">
        <f>ROUND(I279*H279,2)</f>
        <v>0</v>
      </c>
      <c r="K279" s="264" t="s">
        <v>251</v>
      </c>
      <c r="L279" s="269"/>
      <c r="M279" s="270" t="s">
        <v>44</v>
      </c>
      <c r="N279" s="271" t="s">
        <v>53</v>
      </c>
      <c r="O279" s="88"/>
      <c r="P279" s="225">
        <f>O279*H279</f>
        <v>0</v>
      </c>
      <c r="Q279" s="225">
        <v>1.1599999999999999</v>
      </c>
      <c r="R279" s="225">
        <f>Q279*H279</f>
        <v>8.2012</v>
      </c>
      <c r="S279" s="225">
        <v>0</v>
      </c>
      <c r="T279" s="226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27" t="s">
        <v>188</v>
      </c>
      <c r="AT279" s="227" t="s">
        <v>391</v>
      </c>
      <c r="AU279" s="227" t="s">
        <v>21</v>
      </c>
      <c r="AY279" s="20" t="s">
        <v>152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90</v>
      </c>
      <c r="BK279" s="228">
        <f>ROUND(I279*H279,2)</f>
        <v>0</v>
      </c>
      <c r="BL279" s="20" t="s">
        <v>171</v>
      </c>
      <c r="BM279" s="227" t="s">
        <v>551</v>
      </c>
    </row>
    <row r="280" s="13" customFormat="1">
      <c r="A280" s="13"/>
      <c r="B280" s="234"/>
      <c r="C280" s="235"/>
      <c r="D280" s="229" t="s">
        <v>166</v>
      </c>
      <c r="E280" s="236" t="s">
        <v>44</v>
      </c>
      <c r="F280" s="237" t="s">
        <v>90</v>
      </c>
      <c r="G280" s="235"/>
      <c r="H280" s="238">
        <v>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166</v>
      </c>
      <c r="AU280" s="244" t="s">
        <v>21</v>
      </c>
      <c r="AV280" s="13" t="s">
        <v>21</v>
      </c>
      <c r="AW280" s="13" t="s">
        <v>42</v>
      </c>
      <c r="AX280" s="13" t="s">
        <v>82</v>
      </c>
      <c r="AY280" s="244" t="s">
        <v>152</v>
      </c>
    </row>
    <row r="281" s="13" customFormat="1">
      <c r="A281" s="13"/>
      <c r="B281" s="234"/>
      <c r="C281" s="235"/>
      <c r="D281" s="229" t="s">
        <v>166</v>
      </c>
      <c r="E281" s="236" t="s">
        <v>44</v>
      </c>
      <c r="F281" s="237" t="s">
        <v>90</v>
      </c>
      <c r="G281" s="235"/>
      <c r="H281" s="238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166</v>
      </c>
      <c r="AU281" s="244" t="s">
        <v>21</v>
      </c>
      <c r="AV281" s="13" t="s">
        <v>21</v>
      </c>
      <c r="AW281" s="13" t="s">
        <v>42</v>
      </c>
      <c r="AX281" s="13" t="s">
        <v>82</v>
      </c>
      <c r="AY281" s="244" t="s">
        <v>152</v>
      </c>
    </row>
    <row r="282" s="13" customFormat="1">
      <c r="A282" s="13"/>
      <c r="B282" s="234"/>
      <c r="C282" s="235"/>
      <c r="D282" s="229" t="s">
        <v>166</v>
      </c>
      <c r="E282" s="236" t="s">
        <v>44</v>
      </c>
      <c r="F282" s="237" t="s">
        <v>21</v>
      </c>
      <c r="G282" s="235"/>
      <c r="H282" s="238">
        <v>2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166</v>
      </c>
      <c r="AU282" s="244" t="s">
        <v>21</v>
      </c>
      <c r="AV282" s="13" t="s">
        <v>21</v>
      </c>
      <c r="AW282" s="13" t="s">
        <v>42</v>
      </c>
      <c r="AX282" s="13" t="s">
        <v>82</v>
      </c>
      <c r="AY282" s="244" t="s">
        <v>152</v>
      </c>
    </row>
    <row r="283" s="13" customFormat="1">
      <c r="A283" s="13"/>
      <c r="B283" s="234"/>
      <c r="C283" s="235"/>
      <c r="D283" s="229" t="s">
        <v>166</v>
      </c>
      <c r="E283" s="236" t="s">
        <v>44</v>
      </c>
      <c r="F283" s="237" t="s">
        <v>21</v>
      </c>
      <c r="G283" s="235"/>
      <c r="H283" s="238">
        <v>2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166</v>
      </c>
      <c r="AU283" s="244" t="s">
        <v>21</v>
      </c>
      <c r="AV283" s="13" t="s">
        <v>21</v>
      </c>
      <c r="AW283" s="13" t="s">
        <v>42</v>
      </c>
      <c r="AX283" s="13" t="s">
        <v>82</v>
      </c>
      <c r="AY283" s="244" t="s">
        <v>152</v>
      </c>
    </row>
    <row r="284" s="13" customFormat="1">
      <c r="A284" s="13"/>
      <c r="B284" s="234"/>
      <c r="C284" s="235"/>
      <c r="D284" s="229" t="s">
        <v>166</v>
      </c>
      <c r="E284" s="236" t="s">
        <v>44</v>
      </c>
      <c r="F284" s="237" t="s">
        <v>90</v>
      </c>
      <c r="G284" s="235"/>
      <c r="H284" s="238">
        <v>1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166</v>
      </c>
      <c r="AU284" s="244" t="s">
        <v>21</v>
      </c>
      <c r="AV284" s="13" t="s">
        <v>21</v>
      </c>
      <c r="AW284" s="13" t="s">
        <v>42</v>
      </c>
      <c r="AX284" s="13" t="s">
        <v>82</v>
      </c>
      <c r="AY284" s="244" t="s">
        <v>152</v>
      </c>
    </row>
    <row r="285" s="14" customFormat="1">
      <c r="A285" s="14"/>
      <c r="B285" s="251"/>
      <c r="C285" s="252"/>
      <c r="D285" s="229" t="s">
        <v>166</v>
      </c>
      <c r="E285" s="253" t="s">
        <v>44</v>
      </c>
      <c r="F285" s="254" t="s">
        <v>261</v>
      </c>
      <c r="G285" s="252"/>
      <c r="H285" s="255">
        <v>7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166</v>
      </c>
      <c r="AU285" s="261" t="s">
        <v>21</v>
      </c>
      <c r="AV285" s="14" t="s">
        <v>171</v>
      </c>
      <c r="AW285" s="14" t="s">
        <v>42</v>
      </c>
      <c r="AX285" s="14" t="s">
        <v>90</v>
      </c>
      <c r="AY285" s="261" t="s">
        <v>152</v>
      </c>
    </row>
    <row r="286" s="13" customFormat="1">
      <c r="A286" s="13"/>
      <c r="B286" s="234"/>
      <c r="C286" s="235"/>
      <c r="D286" s="229" t="s">
        <v>166</v>
      </c>
      <c r="E286" s="235"/>
      <c r="F286" s="237" t="s">
        <v>552</v>
      </c>
      <c r="G286" s="235"/>
      <c r="H286" s="238">
        <v>7.0700000000000003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166</v>
      </c>
      <c r="AU286" s="244" t="s">
        <v>21</v>
      </c>
      <c r="AV286" s="13" t="s">
        <v>21</v>
      </c>
      <c r="AW286" s="13" t="s">
        <v>4</v>
      </c>
      <c r="AX286" s="13" t="s">
        <v>90</v>
      </c>
      <c r="AY286" s="244" t="s">
        <v>152</v>
      </c>
    </row>
    <row r="287" s="2" customFormat="1" ht="16.5" customHeight="1">
      <c r="A287" s="42"/>
      <c r="B287" s="43"/>
      <c r="C287" s="262" t="s">
        <v>553</v>
      </c>
      <c r="D287" s="262" t="s">
        <v>391</v>
      </c>
      <c r="E287" s="263" t="s">
        <v>554</v>
      </c>
      <c r="F287" s="264" t="s">
        <v>555</v>
      </c>
      <c r="G287" s="265" t="s">
        <v>432</v>
      </c>
      <c r="H287" s="266">
        <v>19.190000000000001</v>
      </c>
      <c r="I287" s="267"/>
      <c r="J287" s="268">
        <f>ROUND(I287*H287,2)</f>
        <v>0</v>
      </c>
      <c r="K287" s="264" t="s">
        <v>251</v>
      </c>
      <c r="L287" s="269"/>
      <c r="M287" s="270" t="s">
        <v>44</v>
      </c>
      <c r="N287" s="271" t="s">
        <v>53</v>
      </c>
      <c r="O287" s="88"/>
      <c r="P287" s="225">
        <f>O287*H287</f>
        <v>0</v>
      </c>
      <c r="Q287" s="225">
        <v>0.215</v>
      </c>
      <c r="R287" s="225">
        <f>Q287*H287</f>
        <v>4.1258499999999998</v>
      </c>
      <c r="S287" s="225">
        <v>0</v>
      </c>
      <c r="T287" s="226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27" t="s">
        <v>188</v>
      </c>
      <c r="AT287" s="227" t="s">
        <v>391</v>
      </c>
      <c r="AU287" s="227" t="s">
        <v>21</v>
      </c>
      <c r="AY287" s="20" t="s">
        <v>152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20" t="s">
        <v>90</v>
      </c>
      <c r="BK287" s="228">
        <f>ROUND(I287*H287,2)</f>
        <v>0</v>
      </c>
      <c r="BL287" s="20" t="s">
        <v>171</v>
      </c>
      <c r="BM287" s="227" t="s">
        <v>556</v>
      </c>
    </row>
    <row r="288" s="13" customFormat="1">
      <c r="A288" s="13"/>
      <c r="B288" s="234"/>
      <c r="C288" s="235"/>
      <c r="D288" s="229" t="s">
        <v>166</v>
      </c>
      <c r="E288" s="236" t="s">
        <v>44</v>
      </c>
      <c r="F288" s="237" t="s">
        <v>198</v>
      </c>
      <c r="G288" s="235"/>
      <c r="H288" s="238">
        <v>10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166</v>
      </c>
      <c r="AU288" s="244" t="s">
        <v>21</v>
      </c>
      <c r="AV288" s="13" t="s">
        <v>21</v>
      </c>
      <c r="AW288" s="13" t="s">
        <v>42</v>
      </c>
      <c r="AX288" s="13" t="s">
        <v>82</v>
      </c>
      <c r="AY288" s="244" t="s">
        <v>152</v>
      </c>
    </row>
    <row r="289" s="13" customFormat="1">
      <c r="A289" s="13"/>
      <c r="B289" s="234"/>
      <c r="C289" s="235"/>
      <c r="D289" s="229" t="s">
        <v>166</v>
      </c>
      <c r="E289" s="236" t="s">
        <v>44</v>
      </c>
      <c r="F289" s="237" t="s">
        <v>167</v>
      </c>
      <c r="G289" s="235"/>
      <c r="H289" s="238">
        <v>3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166</v>
      </c>
      <c r="AU289" s="244" t="s">
        <v>21</v>
      </c>
      <c r="AV289" s="13" t="s">
        <v>21</v>
      </c>
      <c r="AW289" s="13" t="s">
        <v>42</v>
      </c>
      <c r="AX289" s="13" t="s">
        <v>82</v>
      </c>
      <c r="AY289" s="244" t="s">
        <v>152</v>
      </c>
    </row>
    <row r="290" s="13" customFormat="1">
      <c r="A290" s="13"/>
      <c r="B290" s="234"/>
      <c r="C290" s="235"/>
      <c r="D290" s="229" t="s">
        <v>166</v>
      </c>
      <c r="E290" s="236" t="s">
        <v>44</v>
      </c>
      <c r="F290" s="237" t="s">
        <v>21</v>
      </c>
      <c r="G290" s="235"/>
      <c r="H290" s="238">
        <v>2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166</v>
      </c>
      <c r="AU290" s="244" t="s">
        <v>21</v>
      </c>
      <c r="AV290" s="13" t="s">
        <v>21</v>
      </c>
      <c r="AW290" s="13" t="s">
        <v>42</v>
      </c>
      <c r="AX290" s="13" t="s">
        <v>82</v>
      </c>
      <c r="AY290" s="244" t="s">
        <v>152</v>
      </c>
    </row>
    <row r="291" s="13" customFormat="1">
      <c r="A291" s="13"/>
      <c r="B291" s="234"/>
      <c r="C291" s="235"/>
      <c r="D291" s="229" t="s">
        <v>166</v>
      </c>
      <c r="E291" s="236" t="s">
        <v>44</v>
      </c>
      <c r="F291" s="237" t="s">
        <v>167</v>
      </c>
      <c r="G291" s="235"/>
      <c r="H291" s="238">
        <v>3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166</v>
      </c>
      <c r="AU291" s="244" t="s">
        <v>21</v>
      </c>
      <c r="AV291" s="13" t="s">
        <v>21</v>
      </c>
      <c r="AW291" s="13" t="s">
        <v>42</v>
      </c>
      <c r="AX291" s="13" t="s">
        <v>82</v>
      </c>
      <c r="AY291" s="244" t="s">
        <v>152</v>
      </c>
    </row>
    <row r="292" s="13" customFormat="1">
      <c r="A292" s="13"/>
      <c r="B292" s="234"/>
      <c r="C292" s="235"/>
      <c r="D292" s="229" t="s">
        <v>166</v>
      </c>
      <c r="E292" s="236" t="s">
        <v>44</v>
      </c>
      <c r="F292" s="237" t="s">
        <v>90</v>
      </c>
      <c r="G292" s="235"/>
      <c r="H292" s="238">
        <v>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166</v>
      </c>
      <c r="AU292" s="244" t="s">
        <v>21</v>
      </c>
      <c r="AV292" s="13" t="s">
        <v>21</v>
      </c>
      <c r="AW292" s="13" t="s">
        <v>42</v>
      </c>
      <c r="AX292" s="13" t="s">
        <v>82</v>
      </c>
      <c r="AY292" s="244" t="s">
        <v>152</v>
      </c>
    </row>
    <row r="293" s="14" customFormat="1">
      <c r="A293" s="14"/>
      <c r="B293" s="251"/>
      <c r="C293" s="252"/>
      <c r="D293" s="229" t="s">
        <v>166</v>
      </c>
      <c r="E293" s="253" t="s">
        <v>44</v>
      </c>
      <c r="F293" s="254" t="s">
        <v>261</v>
      </c>
      <c r="G293" s="252"/>
      <c r="H293" s="255">
        <v>19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1" t="s">
        <v>166</v>
      </c>
      <c r="AU293" s="261" t="s">
        <v>21</v>
      </c>
      <c r="AV293" s="14" t="s">
        <v>171</v>
      </c>
      <c r="AW293" s="14" t="s">
        <v>42</v>
      </c>
      <c r="AX293" s="14" t="s">
        <v>90</v>
      </c>
      <c r="AY293" s="261" t="s">
        <v>152</v>
      </c>
    </row>
    <row r="294" s="13" customFormat="1">
      <c r="A294" s="13"/>
      <c r="B294" s="234"/>
      <c r="C294" s="235"/>
      <c r="D294" s="229" t="s">
        <v>166</v>
      </c>
      <c r="E294" s="235"/>
      <c r="F294" s="237" t="s">
        <v>557</v>
      </c>
      <c r="G294" s="235"/>
      <c r="H294" s="238">
        <v>19.190000000000001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166</v>
      </c>
      <c r="AU294" s="244" t="s">
        <v>21</v>
      </c>
      <c r="AV294" s="13" t="s">
        <v>21</v>
      </c>
      <c r="AW294" s="13" t="s">
        <v>4</v>
      </c>
      <c r="AX294" s="13" t="s">
        <v>90</v>
      </c>
      <c r="AY294" s="244" t="s">
        <v>152</v>
      </c>
    </row>
    <row r="295" s="2" customFormat="1" ht="16.5" customHeight="1">
      <c r="A295" s="42"/>
      <c r="B295" s="43"/>
      <c r="C295" s="262" t="s">
        <v>558</v>
      </c>
      <c r="D295" s="262" t="s">
        <v>391</v>
      </c>
      <c r="E295" s="263" t="s">
        <v>559</v>
      </c>
      <c r="F295" s="264" t="s">
        <v>560</v>
      </c>
      <c r="G295" s="265" t="s">
        <v>432</v>
      </c>
      <c r="H295" s="266">
        <v>23.23</v>
      </c>
      <c r="I295" s="267"/>
      <c r="J295" s="268">
        <f>ROUND(I295*H295,2)</f>
        <v>0</v>
      </c>
      <c r="K295" s="264" t="s">
        <v>251</v>
      </c>
      <c r="L295" s="269"/>
      <c r="M295" s="270" t="s">
        <v>44</v>
      </c>
      <c r="N295" s="271" t="s">
        <v>53</v>
      </c>
      <c r="O295" s="88"/>
      <c r="P295" s="225">
        <f>O295*H295</f>
        <v>0</v>
      </c>
      <c r="Q295" s="225">
        <v>0.42999999999999999</v>
      </c>
      <c r="R295" s="225">
        <f>Q295*H295</f>
        <v>9.9888999999999992</v>
      </c>
      <c r="S295" s="225">
        <v>0</v>
      </c>
      <c r="T295" s="226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27" t="s">
        <v>188</v>
      </c>
      <c r="AT295" s="227" t="s">
        <v>391</v>
      </c>
      <c r="AU295" s="227" t="s">
        <v>21</v>
      </c>
      <c r="AY295" s="20" t="s">
        <v>152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20" t="s">
        <v>90</v>
      </c>
      <c r="BK295" s="228">
        <f>ROUND(I295*H295,2)</f>
        <v>0</v>
      </c>
      <c r="BL295" s="20" t="s">
        <v>171</v>
      </c>
      <c r="BM295" s="227" t="s">
        <v>561</v>
      </c>
    </row>
    <row r="296" s="13" customFormat="1">
      <c r="A296" s="13"/>
      <c r="B296" s="234"/>
      <c r="C296" s="235"/>
      <c r="D296" s="229" t="s">
        <v>166</v>
      </c>
      <c r="E296" s="236" t="s">
        <v>44</v>
      </c>
      <c r="F296" s="237" t="s">
        <v>198</v>
      </c>
      <c r="G296" s="235"/>
      <c r="H296" s="238">
        <v>10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166</v>
      </c>
      <c r="AU296" s="244" t="s">
        <v>21</v>
      </c>
      <c r="AV296" s="13" t="s">
        <v>21</v>
      </c>
      <c r="AW296" s="13" t="s">
        <v>42</v>
      </c>
      <c r="AX296" s="13" t="s">
        <v>82</v>
      </c>
      <c r="AY296" s="244" t="s">
        <v>152</v>
      </c>
    </row>
    <row r="297" s="13" customFormat="1">
      <c r="A297" s="13"/>
      <c r="B297" s="234"/>
      <c r="C297" s="235"/>
      <c r="D297" s="229" t="s">
        <v>166</v>
      </c>
      <c r="E297" s="236" t="s">
        <v>44</v>
      </c>
      <c r="F297" s="237" t="s">
        <v>167</v>
      </c>
      <c r="G297" s="235"/>
      <c r="H297" s="238">
        <v>3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166</v>
      </c>
      <c r="AU297" s="244" t="s">
        <v>21</v>
      </c>
      <c r="AV297" s="13" t="s">
        <v>21</v>
      </c>
      <c r="AW297" s="13" t="s">
        <v>42</v>
      </c>
      <c r="AX297" s="13" t="s">
        <v>82</v>
      </c>
      <c r="AY297" s="244" t="s">
        <v>152</v>
      </c>
    </row>
    <row r="298" s="13" customFormat="1">
      <c r="A298" s="13"/>
      <c r="B298" s="234"/>
      <c r="C298" s="235"/>
      <c r="D298" s="229" t="s">
        <v>166</v>
      </c>
      <c r="E298" s="236" t="s">
        <v>44</v>
      </c>
      <c r="F298" s="237" t="s">
        <v>179</v>
      </c>
      <c r="G298" s="235"/>
      <c r="H298" s="238">
        <v>6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166</v>
      </c>
      <c r="AU298" s="244" t="s">
        <v>21</v>
      </c>
      <c r="AV298" s="13" t="s">
        <v>21</v>
      </c>
      <c r="AW298" s="13" t="s">
        <v>42</v>
      </c>
      <c r="AX298" s="13" t="s">
        <v>82</v>
      </c>
      <c r="AY298" s="244" t="s">
        <v>152</v>
      </c>
    </row>
    <row r="299" s="13" customFormat="1">
      <c r="A299" s="13"/>
      <c r="B299" s="234"/>
      <c r="C299" s="235"/>
      <c r="D299" s="229" t="s">
        <v>166</v>
      </c>
      <c r="E299" s="236" t="s">
        <v>44</v>
      </c>
      <c r="F299" s="237" t="s">
        <v>167</v>
      </c>
      <c r="G299" s="235"/>
      <c r="H299" s="238">
        <v>3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166</v>
      </c>
      <c r="AU299" s="244" t="s">
        <v>21</v>
      </c>
      <c r="AV299" s="13" t="s">
        <v>21</v>
      </c>
      <c r="AW299" s="13" t="s">
        <v>42</v>
      </c>
      <c r="AX299" s="13" t="s">
        <v>82</v>
      </c>
      <c r="AY299" s="244" t="s">
        <v>152</v>
      </c>
    </row>
    <row r="300" s="13" customFormat="1">
      <c r="A300" s="13"/>
      <c r="B300" s="234"/>
      <c r="C300" s="235"/>
      <c r="D300" s="229" t="s">
        <v>166</v>
      </c>
      <c r="E300" s="236" t="s">
        <v>44</v>
      </c>
      <c r="F300" s="237" t="s">
        <v>90</v>
      </c>
      <c r="G300" s="235"/>
      <c r="H300" s="238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166</v>
      </c>
      <c r="AU300" s="244" t="s">
        <v>21</v>
      </c>
      <c r="AV300" s="13" t="s">
        <v>21</v>
      </c>
      <c r="AW300" s="13" t="s">
        <v>42</v>
      </c>
      <c r="AX300" s="13" t="s">
        <v>82</v>
      </c>
      <c r="AY300" s="244" t="s">
        <v>152</v>
      </c>
    </row>
    <row r="301" s="14" customFormat="1">
      <c r="A301" s="14"/>
      <c r="B301" s="251"/>
      <c r="C301" s="252"/>
      <c r="D301" s="229" t="s">
        <v>166</v>
      </c>
      <c r="E301" s="253" t="s">
        <v>44</v>
      </c>
      <c r="F301" s="254" t="s">
        <v>261</v>
      </c>
      <c r="G301" s="252"/>
      <c r="H301" s="255">
        <v>23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166</v>
      </c>
      <c r="AU301" s="261" t="s">
        <v>21</v>
      </c>
      <c r="AV301" s="14" t="s">
        <v>171</v>
      </c>
      <c r="AW301" s="14" t="s">
        <v>42</v>
      </c>
      <c r="AX301" s="14" t="s">
        <v>90</v>
      </c>
      <c r="AY301" s="261" t="s">
        <v>152</v>
      </c>
    </row>
    <row r="302" s="13" customFormat="1">
      <c r="A302" s="13"/>
      <c r="B302" s="234"/>
      <c r="C302" s="235"/>
      <c r="D302" s="229" t="s">
        <v>166</v>
      </c>
      <c r="E302" s="235"/>
      <c r="F302" s="237" t="s">
        <v>562</v>
      </c>
      <c r="G302" s="235"/>
      <c r="H302" s="238">
        <v>23.23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166</v>
      </c>
      <c r="AU302" s="244" t="s">
        <v>21</v>
      </c>
      <c r="AV302" s="13" t="s">
        <v>21</v>
      </c>
      <c r="AW302" s="13" t="s">
        <v>4</v>
      </c>
      <c r="AX302" s="13" t="s">
        <v>90</v>
      </c>
      <c r="AY302" s="244" t="s">
        <v>152</v>
      </c>
    </row>
    <row r="303" s="2" customFormat="1" ht="16.5" customHeight="1">
      <c r="A303" s="42"/>
      <c r="B303" s="43"/>
      <c r="C303" s="262" t="s">
        <v>563</v>
      </c>
      <c r="D303" s="262" t="s">
        <v>391</v>
      </c>
      <c r="E303" s="263" t="s">
        <v>564</v>
      </c>
      <c r="F303" s="264" t="s">
        <v>565</v>
      </c>
      <c r="G303" s="265" t="s">
        <v>432</v>
      </c>
      <c r="H303" s="266">
        <v>2.02</v>
      </c>
      <c r="I303" s="267"/>
      <c r="J303" s="268">
        <f>ROUND(I303*H303,2)</f>
        <v>0</v>
      </c>
      <c r="K303" s="264" t="s">
        <v>251</v>
      </c>
      <c r="L303" s="269"/>
      <c r="M303" s="270" t="s">
        <v>44</v>
      </c>
      <c r="N303" s="271" t="s">
        <v>53</v>
      </c>
      <c r="O303" s="88"/>
      <c r="P303" s="225">
        <f>O303*H303</f>
        <v>0</v>
      </c>
      <c r="Q303" s="225">
        <v>0.85999999999999999</v>
      </c>
      <c r="R303" s="225">
        <f>Q303*H303</f>
        <v>1.7372000000000001</v>
      </c>
      <c r="S303" s="225">
        <v>0</v>
      </c>
      <c r="T303" s="226">
        <f>S303*H303</f>
        <v>0</v>
      </c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R303" s="227" t="s">
        <v>188</v>
      </c>
      <c r="AT303" s="227" t="s">
        <v>391</v>
      </c>
      <c r="AU303" s="227" t="s">
        <v>21</v>
      </c>
      <c r="AY303" s="20" t="s">
        <v>152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20" t="s">
        <v>90</v>
      </c>
      <c r="BK303" s="228">
        <f>ROUND(I303*H303,2)</f>
        <v>0</v>
      </c>
      <c r="BL303" s="20" t="s">
        <v>171</v>
      </c>
      <c r="BM303" s="227" t="s">
        <v>566</v>
      </c>
    </row>
    <row r="304" s="13" customFormat="1">
      <c r="A304" s="13"/>
      <c r="B304" s="234"/>
      <c r="C304" s="235"/>
      <c r="D304" s="229" t="s">
        <v>166</v>
      </c>
      <c r="E304" s="236" t="s">
        <v>44</v>
      </c>
      <c r="F304" s="237" t="s">
        <v>90</v>
      </c>
      <c r="G304" s="235"/>
      <c r="H304" s="238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166</v>
      </c>
      <c r="AU304" s="244" t="s">
        <v>21</v>
      </c>
      <c r="AV304" s="13" t="s">
        <v>21</v>
      </c>
      <c r="AW304" s="13" t="s">
        <v>42</v>
      </c>
      <c r="AX304" s="13" t="s">
        <v>82</v>
      </c>
      <c r="AY304" s="244" t="s">
        <v>152</v>
      </c>
    </row>
    <row r="305" s="13" customFormat="1">
      <c r="A305" s="13"/>
      <c r="B305" s="234"/>
      <c r="C305" s="235"/>
      <c r="D305" s="229" t="s">
        <v>166</v>
      </c>
      <c r="E305" s="236" t="s">
        <v>44</v>
      </c>
      <c r="F305" s="237" t="s">
        <v>90</v>
      </c>
      <c r="G305" s="235"/>
      <c r="H305" s="238">
        <v>1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166</v>
      </c>
      <c r="AU305" s="244" t="s">
        <v>21</v>
      </c>
      <c r="AV305" s="13" t="s">
        <v>21</v>
      </c>
      <c r="AW305" s="13" t="s">
        <v>42</v>
      </c>
      <c r="AX305" s="13" t="s">
        <v>82</v>
      </c>
      <c r="AY305" s="244" t="s">
        <v>152</v>
      </c>
    </row>
    <row r="306" s="14" customFormat="1">
      <c r="A306" s="14"/>
      <c r="B306" s="251"/>
      <c r="C306" s="252"/>
      <c r="D306" s="229" t="s">
        <v>166</v>
      </c>
      <c r="E306" s="253" t="s">
        <v>44</v>
      </c>
      <c r="F306" s="254" t="s">
        <v>261</v>
      </c>
      <c r="G306" s="252"/>
      <c r="H306" s="255">
        <v>2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166</v>
      </c>
      <c r="AU306" s="261" t="s">
        <v>21</v>
      </c>
      <c r="AV306" s="14" t="s">
        <v>171</v>
      </c>
      <c r="AW306" s="14" t="s">
        <v>42</v>
      </c>
      <c r="AX306" s="14" t="s">
        <v>90</v>
      </c>
      <c r="AY306" s="261" t="s">
        <v>152</v>
      </c>
    </row>
    <row r="307" s="13" customFormat="1">
      <c r="A307" s="13"/>
      <c r="B307" s="234"/>
      <c r="C307" s="235"/>
      <c r="D307" s="229" t="s">
        <v>166</v>
      </c>
      <c r="E307" s="235"/>
      <c r="F307" s="237" t="s">
        <v>533</v>
      </c>
      <c r="G307" s="235"/>
      <c r="H307" s="238">
        <v>2.02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166</v>
      </c>
      <c r="AU307" s="244" t="s">
        <v>21</v>
      </c>
      <c r="AV307" s="13" t="s">
        <v>21</v>
      </c>
      <c r="AW307" s="13" t="s">
        <v>4</v>
      </c>
      <c r="AX307" s="13" t="s">
        <v>90</v>
      </c>
      <c r="AY307" s="244" t="s">
        <v>152</v>
      </c>
    </row>
    <row r="308" s="2" customFormat="1" ht="16.5" customHeight="1">
      <c r="A308" s="42"/>
      <c r="B308" s="43"/>
      <c r="C308" s="262" t="s">
        <v>567</v>
      </c>
      <c r="D308" s="262" t="s">
        <v>391</v>
      </c>
      <c r="E308" s="263" t="s">
        <v>568</v>
      </c>
      <c r="F308" s="264" t="s">
        <v>569</v>
      </c>
      <c r="G308" s="265" t="s">
        <v>432</v>
      </c>
      <c r="H308" s="266">
        <v>25.25</v>
      </c>
      <c r="I308" s="267"/>
      <c r="J308" s="268">
        <f>ROUND(I308*H308,2)</f>
        <v>0</v>
      </c>
      <c r="K308" s="264" t="s">
        <v>251</v>
      </c>
      <c r="L308" s="269"/>
      <c r="M308" s="270" t="s">
        <v>44</v>
      </c>
      <c r="N308" s="271" t="s">
        <v>53</v>
      </c>
      <c r="O308" s="88"/>
      <c r="P308" s="225">
        <f>O308*H308</f>
        <v>0</v>
      </c>
      <c r="Q308" s="225">
        <v>0.505</v>
      </c>
      <c r="R308" s="225">
        <f>Q308*H308</f>
        <v>12.751250000000001</v>
      </c>
      <c r="S308" s="225">
        <v>0</v>
      </c>
      <c r="T308" s="226">
        <f>S308*H308</f>
        <v>0</v>
      </c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R308" s="227" t="s">
        <v>188</v>
      </c>
      <c r="AT308" s="227" t="s">
        <v>391</v>
      </c>
      <c r="AU308" s="227" t="s">
        <v>21</v>
      </c>
      <c r="AY308" s="20" t="s">
        <v>152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20" t="s">
        <v>90</v>
      </c>
      <c r="BK308" s="228">
        <f>ROUND(I308*H308,2)</f>
        <v>0</v>
      </c>
      <c r="BL308" s="20" t="s">
        <v>171</v>
      </c>
      <c r="BM308" s="227" t="s">
        <v>570</v>
      </c>
    </row>
    <row r="309" s="13" customFormat="1">
      <c r="A309" s="13"/>
      <c r="B309" s="234"/>
      <c r="C309" s="235"/>
      <c r="D309" s="229" t="s">
        <v>166</v>
      </c>
      <c r="E309" s="236" t="s">
        <v>44</v>
      </c>
      <c r="F309" s="237" t="s">
        <v>203</v>
      </c>
      <c r="G309" s="235"/>
      <c r="H309" s="238">
        <v>11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166</v>
      </c>
      <c r="AU309" s="244" t="s">
        <v>21</v>
      </c>
      <c r="AV309" s="13" t="s">
        <v>21</v>
      </c>
      <c r="AW309" s="13" t="s">
        <v>42</v>
      </c>
      <c r="AX309" s="13" t="s">
        <v>82</v>
      </c>
      <c r="AY309" s="244" t="s">
        <v>152</v>
      </c>
    </row>
    <row r="310" s="13" customFormat="1">
      <c r="A310" s="13"/>
      <c r="B310" s="234"/>
      <c r="C310" s="235"/>
      <c r="D310" s="229" t="s">
        <v>166</v>
      </c>
      <c r="E310" s="236" t="s">
        <v>44</v>
      </c>
      <c r="F310" s="237" t="s">
        <v>171</v>
      </c>
      <c r="G310" s="235"/>
      <c r="H310" s="238">
        <v>4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166</v>
      </c>
      <c r="AU310" s="244" t="s">
        <v>21</v>
      </c>
      <c r="AV310" s="13" t="s">
        <v>21</v>
      </c>
      <c r="AW310" s="13" t="s">
        <v>42</v>
      </c>
      <c r="AX310" s="13" t="s">
        <v>82</v>
      </c>
      <c r="AY310" s="244" t="s">
        <v>152</v>
      </c>
    </row>
    <row r="311" s="13" customFormat="1">
      <c r="A311" s="13"/>
      <c r="B311" s="234"/>
      <c r="C311" s="235"/>
      <c r="D311" s="229" t="s">
        <v>166</v>
      </c>
      <c r="E311" s="236" t="s">
        <v>44</v>
      </c>
      <c r="F311" s="237" t="s">
        <v>179</v>
      </c>
      <c r="G311" s="235"/>
      <c r="H311" s="238">
        <v>6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166</v>
      </c>
      <c r="AU311" s="244" t="s">
        <v>21</v>
      </c>
      <c r="AV311" s="13" t="s">
        <v>21</v>
      </c>
      <c r="AW311" s="13" t="s">
        <v>42</v>
      </c>
      <c r="AX311" s="13" t="s">
        <v>82</v>
      </c>
      <c r="AY311" s="244" t="s">
        <v>152</v>
      </c>
    </row>
    <row r="312" s="13" customFormat="1">
      <c r="A312" s="13"/>
      <c r="B312" s="234"/>
      <c r="C312" s="235"/>
      <c r="D312" s="229" t="s">
        <v>166</v>
      </c>
      <c r="E312" s="236" t="s">
        <v>44</v>
      </c>
      <c r="F312" s="237" t="s">
        <v>167</v>
      </c>
      <c r="G312" s="235"/>
      <c r="H312" s="238">
        <v>3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166</v>
      </c>
      <c r="AU312" s="244" t="s">
        <v>21</v>
      </c>
      <c r="AV312" s="13" t="s">
        <v>21</v>
      </c>
      <c r="AW312" s="13" t="s">
        <v>42</v>
      </c>
      <c r="AX312" s="13" t="s">
        <v>82</v>
      </c>
      <c r="AY312" s="244" t="s">
        <v>152</v>
      </c>
    </row>
    <row r="313" s="13" customFormat="1">
      <c r="A313" s="13"/>
      <c r="B313" s="234"/>
      <c r="C313" s="235"/>
      <c r="D313" s="229" t="s">
        <v>166</v>
      </c>
      <c r="E313" s="236" t="s">
        <v>44</v>
      </c>
      <c r="F313" s="237" t="s">
        <v>90</v>
      </c>
      <c r="G313" s="235"/>
      <c r="H313" s="238">
        <v>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166</v>
      </c>
      <c r="AU313" s="244" t="s">
        <v>21</v>
      </c>
      <c r="AV313" s="13" t="s">
        <v>21</v>
      </c>
      <c r="AW313" s="13" t="s">
        <v>42</v>
      </c>
      <c r="AX313" s="13" t="s">
        <v>82</v>
      </c>
      <c r="AY313" s="244" t="s">
        <v>152</v>
      </c>
    </row>
    <row r="314" s="14" customFormat="1">
      <c r="A314" s="14"/>
      <c r="B314" s="251"/>
      <c r="C314" s="252"/>
      <c r="D314" s="229" t="s">
        <v>166</v>
      </c>
      <c r="E314" s="253" t="s">
        <v>44</v>
      </c>
      <c r="F314" s="254" t="s">
        <v>261</v>
      </c>
      <c r="G314" s="252"/>
      <c r="H314" s="255">
        <v>25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166</v>
      </c>
      <c r="AU314" s="261" t="s">
        <v>21</v>
      </c>
      <c r="AV314" s="14" t="s">
        <v>171</v>
      </c>
      <c r="AW314" s="14" t="s">
        <v>42</v>
      </c>
      <c r="AX314" s="14" t="s">
        <v>90</v>
      </c>
      <c r="AY314" s="261" t="s">
        <v>152</v>
      </c>
    </row>
    <row r="315" s="13" customFormat="1">
      <c r="A315" s="13"/>
      <c r="B315" s="234"/>
      <c r="C315" s="235"/>
      <c r="D315" s="229" t="s">
        <v>166</v>
      </c>
      <c r="E315" s="235"/>
      <c r="F315" s="237" t="s">
        <v>571</v>
      </c>
      <c r="G315" s="235"/>
      <c r="H315" s="238">
        <v>25.25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166</v>
      </c>
      <c r="AU315" s="244" t="s">
        <v>21</v>
      </c>
      <c r="AV315" s="13" t="s">
        <v>21</v>
      </c>
      <c r="AW315" s="13" t="s">
        <v>4</v>
      </c>
      <c r="AX315" s="13" t="s">
        <v>90</v>
      </c>
      <c r="AY315" s="244" t="s">
        <v>152</v>
      </c>
    </row>
    <row r="316" s="2" customFormat="1" ht="16.5" customHeight="1">
      <c r="A316" s="42"/>
      <c r="B316" s="43"/>
      <c r="C316" s="262" t="s">
        <v>572</v>
      </c>
      <c r="D316" s="262" t="s">
        <v>391</v>
      </c>
      <c r="E316" s="263" t="s">
        <v>573</v>
      </c>
      <c r="F316" s="264" t="s">
        <v>574</v>
      </c>
      <c r="G316" s="265" t="s">
        <v>432</v>
      </c>
      <c r="H316" s="266">
        <v>69</v>
      </c>
      <c r="I316" s="267"/>
      <c r="J316" s="268">
        <f>ROUND(I316*H316,2)</f>
        <v>0</v>
      </c>
      <c r="K316" s="264" t="s">
        <v>251</v>
      </c>
      <c r="L316" s="269"/>
      <c r="M316" s="270" t="s">
        <v>44</v>
      </c>
      <c r="N316" s="271" t="s">
        <v>53</v>
      </c>
      <c r="O316" s="88"/>
      <c r="P316" s="225">
        <f>O316*H316</f>
        <v>0</v>
      </c>
      <c r="Q316" s="225">
        <v>0.002</v>
      </c>
      <c r="R316" s="225">
        <f>Q316*H316</f>
        <v>0.13800000000000001</v>
      </c>
      <c r="S316" s="225">
        <v>0</v>
      </c>
      <c r="T316" s="226">
        <f>S316*H316</f>
        <v>0</v>
      </c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R316" s="227" t="s">
        <v>188</v>
      </c>
      <c r="AT316" s="227" t="s">
        <v>391</v>
      </c>
      <c r="AU316" s="227" t="s">
        <v>21</v>
      </c>
      <c r="AY316" s="20" t="s">
        <v>152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20" t="s">
        <v>90</v>
      </c>
      <c r="BK316" s="228">
        <f>ROUND(I316*H316,2)</f>
        <v>0</v>
      </c>
      <c r="BL316" s="20" t="s">
        <v>171</v>
      </c>
      <c r="BM316" s="227" t="s">
        <v>575</v>
      </c>
    </row>
    <row r="317" s="13" customFormat="1">
      <c r="A317" s="13"/>
      <c r="B317" s="234"/>
      <c r="C317" s="235"/>
      <c r="D317" s="229" t="s">
        <v>166</v>
      </c>
      <c r="E317" s="236" t="s">
        <v>44</v>
      </c>
      <c r="F317" s="237" t="s">
        <v>447</v>
      </c>
      <c r="G317" s="235"/>
      <c r="H317" s="238">
        <v>32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166</v>
      </c>
      <c r="AU317" s="244" t="s">
        <v>21</v>
      </c>
      <c r="AV317" s="13" t="s">
        <v>21</v>
      </c>
      <c r="AW317" s="13" t="s">
        <v>42</v>
      </c>
      <c r="AX317" s="13" t="s">
        <v>82</v>
      </c>
      <c r="AY317" s="244" t="s">
        <v>152</v>
      </c>
    </row>
    <row r="318" s="13" customFormat="1">
      <c r="A318" s="13"/>
      <c r="B318" s="234"/>
      <c r="C318" s="235"/>
      <c r="D318" s="229" t="s">
        <v>166</v>
      </c>
      <c r="E318" s="236" t="s">
        <v>44</v>
      </c>
      <c r="F318" s="237" t="s">
        <v>203</v>
      </c>
      <c r="G318" s="235"/>
      <c r="H318" s="238">
        <v>11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166</v>
      </c>
      <c r="AU318" s="244" t="s">
        <v>21</v>
      </c>
      <c r="AV318" s="13" t="s">
        <v>21</v>
      </c>
      <c r="AW318" s="13" t="s">
        <v>42</v>
      </c>
      <c r="AX318" s="13" t="s">
        <v>82</v>
      </c>
      <c r="AY318" s="244" t="s">
        <v>152</v>
      </c>
    </row>
    <row r="319" s="13" customFormat="1">
      <c r="A319" s="13"/>
      <c r="B319" s="234"/>
      <c r="C319" s="235"/>
      <c r="D319" s="229" t="s">
        <v>166</v>
      </c>
      <c r="E319" s="236" t="s">
        <v>44</v>
      </c>
      <c r="F319" s="237" t="s">
        <v>334</v>
      </c>
      <c r="G319" s="235"/>
      <c r="H319" s="238">
        <v>14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166</v>
      </c>
      <c r="AU319" s="244" t="s">
        <v>21</v>
      </c>
      <c r="AV319" s="13" t="s">
        <v>21</v>
      </c>
      <c r="AW319" s="13" t="s">
        <v>42</v>
      </c>
      <c r="AX319" s="13" t="s">
        <v>82</v>
      </c>
      <c r="AY319" s="244" t="s">
        <v>152</v>
      </c>
    </row>
    <row r="320" s="13" customFormat="1">
      <c r="A320" s="13"/>
      <c r="B320" s="234"/>
      <c r="C320" s="235"/>
      <c r="D320" s="229" t="s">
        <v>166</v>
      </c>
      <c r="E320" s="236" t="s">
        <v>44</v>
      </c>
      <c r="F320" s="237" t="s">
        <v>192</v>
      </c>
      <c r="G320" s="235"/>
      <c r="H320" s="238">
        <v>9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166</v>
      </c>
      <c r="AU320" s="244" t="s">
        <v>21</v>
      </c>
      <c r="AV320" s="13" t="s">
        <v>21</v>
      </c>
      <c r="AW320" s="13" t="s">
        <v>42</v>
      </c>
      <c r="AX320" s="13" t="s">
        <v>82</v>
      </c>
      <c r="AY320" s="244" t="s">
        <v>152</v>
      </c>
    </row>
    <row r="321" s="13" customFormat="1">
      <c r="A321" s="13"/>
      <c r="B321" s="234"/>
      <c r="C321" s="235"/>
      <c r="D321" s="229" t="s">
        <v>166</v>
      </c>
      <c r="E321" s="236" t="s">
        <v>44</v>
      </c>
      <c r="F321" s="237" t="s">
        <v>167</v>
      </c>
      <c r="G321" s="235"/>
      <c r="H321" s="238">
        <v>3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166</v>
      </c>
      <c r="AU321" s="244" t="s">
        <v>21</v>
      </c>
      <c r="AV321" s="13" t="s">
        <v>21</v>
      </c>
      <c r="AW321" s="13" t="s">
        <v>42</v>
      </c>
      <c r="AX321" s="13" t="s">
        <v>82</v>
      </c>
      <c r="AY321" s="244" t="s">
        <v>152</v>
      </c>
    </row>
    <row r="322" s="14" customFormat="1">
      <c r="A322" s="14"/>
      <c r="B322" s="251"/>
      <c r="C322" s="252"/>
      <c r="D322" s="229" t="s">
        <v>166</v>
      </c>
      <c r="E322" s="253" t="s">
        <v>44</v>
      </c>
      <c r="F322" s="254" t="s">
        <v>261</v>
      </c>
      <c r="G322" s="252"/>
      <c r="H322" s="255">
        <v>69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1" t="s">
        <v>166</v>
      </c>
      <c r="AU322" s="261" t="s">
        <v>21</v>
      </c>
      <c r="AV322" s="14" t="s">
        <v>171</v>
      </c>
      <c r="AW322" s="14" t="s">
        <v>42</v>
      </c>
      <c r="AX322" s="14" t="s">
        <v>90</v>
      </c>
      <c r="AY322" s="261" t="s">
        <v>152</v>
      </c>
    </row>
    <row r="323" s="2" customFormat="1" ht="24.15" customHeight="1">
      <c r="A323" s="42"/>
      <c r="B323" s="43"/>
      <c r="C323" s="216" t="s">
        <v>576</v>
      </c>
      <c r="D323" s="216" t="s">
        <v>155</v>
      </c>
      <c r="E323" s="217" t="s">
        <v>577</v>
      </c>
      <c r="F323" s="218" t="s">
        <v>578</v>
      </c>
      <c r="G323" s="219" t="s">
        <v>432</v>
      </c>
      <c r="H323" s="220">
        <v>25</v>
      </c>
      <c r="I323" s="221"/>
      <c r="J323" s="222">
        <f>ROUND(I323*H323,2)</f>
        <v>0</v>
      </c>
      <c r="K323" s="218" t="s">
        <v>251</v>
      </c>
      <c r="L323" s="48"/>
      <c r="M323" s="223" t="s">
        <v>44</v>
      </c>
      <c r="N323" s="224" t="s">
        <v>53</v>
      </c>
      <c r="O323" s="88"/>
      <c r="P323" s="225">
        <f>O323*H323</f>
        <v>0</v>
      </c>
      <c r="Q323" s="225">
        <v>0.098000000000000004</v>
      </c>
      <c r="R323" s="225">
        <f>Q323*H323</f>
        <v>2.4500000000000002</v>
      </c>
      <c r="S323" s="225">
        <v>0</v>
      </c>
      <c r="T323" s="226">
        <f>S323*H323</f>
        <v>0</v>
      </c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R323" s="227" t="s">
        <v>171</v>
      </c>
      <c r="AT323" s="227" t="s">
        <v>155</v>
      </c>
      <c r="AU323" s="227" t="s">
        <v>21</v>
      </c>
      <c r="AY323" s="20" t="s">
        <v>152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20" t="s">
        <v>90</v>
      </c>
      <c r="BK323" s="228">
        <f>ROUND(I323*H323,2)</f>
        <v>0</v>
      </c>
      <c r="BL323" s="20" t="s">
        <v>171</v>
      </c>
      <c r="BM323" s="227" t="s">
        <v>579</v>
      </c>
    </row>
    <row r="324" s="2" customFormat="1">
      <c r="A324" s="42"/>
      <c r="B324" s="43"/>
      <c r="C324" s="44"/>
      <c r="D324" s="249" t="s">
        <v>253</v>
      </c>
      <c r="E324" s="44"/>
      <c r="F324" s="250" t="s">
        <v>580</v>
      </c>
      <c r="G324" s="44"/>
      <c r="H324" s="44"/>
      <c r="I324" s="231"/>
      <c r="J324" s="44"/>
      <c r="K324" s="44"/>
      <c r="L324" s="48"/>
      <c r="M324" s="232"/>
      <c r="N324" s="233"/>
      <c r="O324" s="88"/>
      <c r="P324" s="88"/>
      <c r="Q324" s="88"/>
      <c r="R324" s="88"/>
      <c r="S324" s="88"/>
      <c r="T324" s="89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T324" s="20" t="s">
        <v>253</v>
      </c>
      <c r="AU324" s="20" t="s">
        <v>21</v>
      </c>
    </row>
    <row r="325" s="13" customFormat="1">
      <c r="A325" s="13"/>
      <c r="B325" s="234"/>
      <c r="C325" s="235"/>
      <c r="D325" s="229" t="s">
        <v>166</v>
      </c>
      <c r="E325" s="236" t="s">
        <v>44</v>
      </c>
      <c r="F325" s="237" t="s">
        <v>581</v>
      </c>
      <c r="G325" s="235"/>
      <c r="H325" s="238">
        <v>25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166</v>
      </c>
      <c r="AU325" s="244" t="s">
        <v>21</v>
      </c>
      <c r="AV325" s="13" t="s">
        <v>21</v>
      </c>
      <c r="AW325" s="13" t="s">
        <v>42</v>
      </c>
      <c r="AX325" s="13" t="s">
        <v>90</v>
      </c>
      <c r="AY325" s="244" t="s">
        <v>152</v>
      </c>
    </row>
    <row r="326" s="2" customFormat="1" ht="21.75" customHeight="1">
      <c r="A326" s="42"/>
      <c r="B326" s="43"/>
      <c r="C326" s="262" t="s">
        <v>582</v>
      </c>
      <c r="D326" s="262" t="s">
        <v>391</v>
      </c>
      <c r="E326" s="263" t="s">
        <v>583</v>
      </c>
      <c r="F326" s="264" t="s">
        <v>584</v>
      </c>
      <c r="G326" s="265" t="s">
        <v>432</v>
      </c>
      <c r="H326" s="266">
        <v>25</v>
      </c>
      <c r="I326" s="267"/>
      <c r="J326" s="268">
        <f>ROUND(I326*H326,2)</f>
        <v>0</v>
      </c>
      <c r="K326" s="264" t="s">
        <v>251</v>
      </c>
      <c r="L326" s="269"/>
      <c r="M326" s="270" t="s">
        <v>44</v>
      </c>
      <c r="N326" s="271" t="s">
        <v>53</v>
      </c>
      <c r="O326" s="88"/>
      <c r="P326" s="225">
        <f>O326*H326</f>
        <v>0</v>
      </c>
      <c r="Q326" s="225">
        <v>0.069000000000000006</v>
      </c>
      <c r="R326" s="225">
        <f>Q326*H326</f>
        <v>1.7250000000000001</v>
      </c>
      <c r="S326" s="225">
        <v>0</v>
      </c>
      <c r="T326" s="226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27" t="s">
        <v>188</v>
      </c>
      <c r="AT326" s="227" t="s">
        <v>391</v>
      </c>
      <c r="AU326" s="227" t="s">
        <v>21</v>
      </c>
      <c r="AY326" s="20" t="s">
        <v>152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20" t="s">
        <v>90</v>
      </c>
      <c r="BK326" s="228">
        <f>ROUND(I326*H326,2)</f>
        <v>0</v>
      </c>
      <c r="BL326" s="20" t="s">
        <v>171</v>
      </c>
      <c r="BM326" s="227" t="s">
        <v>585</v>
      </c>
    </row>
    <row r="327" s="2" customFormat="1" ht="24.15" customHeight="1">
      <c r="A327" s="42"/>
      <c r="B327" s="43"/>
      <c r="C327" s="216" t="s">
        <v>586</v>
      </c>
      <c r="D327" s="216" t="s">
        <v>155</v>
      </c>
      <c r="E327" s="217" t="s">
        <v>587</v>
      </c>
      <c r="F327" s="218" t="s">
        <v>588</v>
      </c>
      <c r="G327" s="219" t="s">
        <v>212</v>
      </c>
      <c r="H327" s="220">
        <v>16</v>
      </c>
      <c r="I327" s="221"/>
      <c r="J327" s="222">
        <f>ROUND(I327*H327,2)</f>
        <v>0</v>
      </c>
      <c r="K327" s="218" t="s">
        <v>251</v>
      </c>
      <c r="L327" s="48"/>
      <c r="M327" s="223" t="s">
        <v>44</v>
      </c>
      <c r="N327" s="224" t="s">
        <v>53</v>
      </c>
      <c r="O327" s="88"/>
      <c r="P327" s="225">
        <f>O327*H327</f>
        <v>0</v>
      </c>
      <c r="Q327" s="225">
        <v>1.5298499999999999</v>
      </c>
      <c r="R327" s="225">
        <f>Q327*H327</f>
        <v>24.477599999999999</v>
      </c>
      <c r="S327" s="225">
        <v>0</v>
      </c>
      <c r="T327" s="226">
        <f>S327*H327</f>
        <v>0</v>
      </c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R327" s="227" t="s">
        <v>171</v>
      </c>
      <c r="AT327" s="227" t="s">
        <v>155</v>
      </c>
      <c r="AU327" s="227" t="s">
        <v>21</v>
      </c>
      <c r="AY327" s="20" t="s">
        <v>152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20" t="s">
        <v>90</v>
      </c>
      <c r="BK327" s="228">
        <f>ROUND(I327*H327,2)</f>
        <v>0</v>
      </c>
      <c r="BL327" s="20" t="s">
        <v>171</v>
      </c>
      <c r="BM327" s="227" t="s">
        <v>589</v>
      </c>
    </row>
    <row r="328" s="2" customFormat="1">
      <c r="A328" s="42"/>
      <c r="B328" s="43"/>
      <c r="C328" s="44"/>
      <c r="D328" s="249" t="s">
        <v>253</v>
      </c>
      <c r="E328" s="44"/>
      <c r="F328" s="250" t="s">
        <v>590</v>
      </c>
      <c r="G328" s="44"/>
      <c r="H328" s="44"/>
      <c r="I328" s="231"/>
      <c r="J328" s="44"/>
      <c r="K328" s="44"/>
      <c r="L328" s="48"/>
      <c r="M328" s="232"/>
      <c r="N328" s="233"/>
      <c r="O328" s="88"/>
      <c r="P328" s="88"/>
      <c r="Q328" s="88"/>
      <c r="R328" s="88"/>
      <c r="S328" s="88"/>
      <c r="T328" s="89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T328" s="20" t="s">
        <v>253</v>
      </c>
      <c r="AU328" s="20" t="s">
        <v>21</v>
      </c>
    </row>
    <row r="329" s="2" customFormat="1" ht="21.75" customHeight="1">
      <c r="A329" s="42"/>
      <c r="B329" s="43"/>
      <c r="C329" s="216" t="s">
        <v>591</v>
      </c>
      <c r="D329" s="216" t="s">
        <v>155</v>
      </c>
      <c r="E329" s="217" t="s">
        <v>592</v>
      </c>
      <c r="F329" s="218" t="s">
        <v>593</v>
      </c>
      <c r="G329" s="219" t="s">
        <v>283</v>
      </c>
      <c r="H329" s="220">
        <v>120.5</v>
      </c>
      <c r="I329" s="221"/>
      <c r="J329" s="222">
        <f>ROUND(I329*H329,2)</f>
        <v>0</v>
      </c>
      <c r="K329" s="218" t="s">
        <v>251</v>
      </c>
      <c r="L329" s="48"/>
      <c r="M329" s="223" t="s">
        <v>44</v>
      </c>
      <c r="N329" s="224" t="s">
        <v>53</v>
      </c>
      <c r="O329" s="88"/>
      <c r="P329" s="225">
        <f>O329*H329</f>
        <v>0</v>
      </c>
      <c r="Q329" s="225">
        <v>1.0000000000000001E-05</v>
      </c>
      <c r="R329" s="225">
        <f>Q329*H329</f>
        <v>0.0012050000000000001</v>
      </c>
      <c r="S329" s="225">
        <v>0</v>
      </c>
      <c r="T329" s="226">
        <f>S329*H329</f>
        <v>0</v>
      </c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R329" s="227" t="s">
        <v>171</v>
      </c>
      <c r="AT329" s="227" t="s">
        <v>155</v>
      </c>
      <c r="AU329" s="227" t="s">
        <v>21</v>
      </c>
      <c r="AY329" s="20" t="s">
        <v>152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20" t="s">
        <v>90</v>
      </c>
      <c r="BK329" s="228">
        <f>ROUND(I329*H329,2)</f>
        <v>0</v>
      </c>
      <c r="BL329" s="20" t="s">
        <v>171</v>
      </c>
      <c r="BM329" s="227" t="s">
        <v>594</v>
      </c>
    </row>
    <row r="330" s="2" customFormat="1">
      <c r="A330" s="42"/>
      <c r="B330" s="43"/>
      <c r="C330" s="44"/>
      <c r="D330" s="249" t="s">
        <v>253</v>
      </c>
      <c r="E330" s="44"/>
      <c r="F330" s="250" t="s">
        <v>595</v>
      </c>
      <c r="G330" s="44"/>
      <c r="H330" s="44"/>
      <c r="I330" s="231"/>
      <c r="J330" s="44"/>
      <c r="K330" s="44"/>
      <c r="L330" s="48"/>
      <c r="M330" s="232"/>
      <c r="N330" s="233"/>
      <c r="O330" s="88"/>
      <c r="P330" s="88"/>
      <c r="Q330" s="88"/>
      <c r="R330" s="88"/>
      <c r="S330" s="88"/>
      <c r="T330" s="89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T330" s="20" t="s">
        <v>253</v>
      </c>
      <c r="AU330" s="20" t="s">
        <v>21</v>
      </c>
    </row>
    <row r="331" s="13" customFormat="1">
      <c r="A331" s="13"/>
      <c r="B331" s="234"/>
      <c r="C331" s="235"/>
      <c r="D331" s="229" t="s">
        <v>166</v>
      </c>
      <c r="E331" s="236" t="s">
        <v>44</v>
      </c>
      <c r="F331" s="237" t="s">
        <v>596</v>
      </c>
      <c r="G331" s="235"/>
      <c r="H331" s="238">
        <v>41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166</v>
      </c>
      <c r="AU331" s="244" t="s">
        <v>21</v>
      </c>
      <c r="AV331" s="13" t="s">
        <v>21</v>
      </c>
      <c r="AW331" s="13" t="s">
        <v>42</v>
      </c>
      <c r="AX331" s="13" t="s">
        <v>82</v>
      </c>
      <c r="AY331" s="244" t="s">
        <v>152</v>
      </c>
    </row>
    <row r="332" s="13" customFormat="1">
      <c r="A332" s="13"/>
      <c r="B332" s="234"/>
      <c r="C332" s="235"/>
      <c r="D332" s="229" t="s">
        <v>166</v>
      </c>
      <c r="E332" s="236" t="s">
        <v>44</v>
      </c>
      <c r="F332" s="237" t="s">
        <v>597</v>
      </c>
      <c r="G332" s="235"/>
      <c r="H332" s="238">
        <v>34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166</v>
      </c>
      <c r="AU332" s="244" t="s">
        <v>21</v>
      </c>
      <c r="AV332" s="13" t="s">
        <v>21</v>
      </c>
      <c r="AW332" s="13" t="s">
        <v>42</v>
      </c>
      <c r="AX332" s="13" t="s">
        <v>82</v>
      </c>
      <c r="AY332" s="244" t="s">
        <v>152</v>
      </c>
    </row>
    <row r="333" s="13" customFormat="1">
      <c r="A333" s="13"/>
      <c r="B333" s="234"/>
      <c r="C333" s="235"/>
      <c r="D333" s="229" t="s">
        <v>166</v>
      </c>
      <c r="E333" s="236" t="s">
        <v>44</v>
      </c>
      <c r="F333" s="237" t="s">
        <v>598</v>
      </c>
      <c r="G333" s="235"/>
      <c r="H333" s="238">
        <v>14.5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166</v>
      </c>
      <c r="AU333" s="244" t="s">
        <v>21</v>
      </c>
      <c r="AV333" s="13" t="s">
        <v>21</v>
      </c>
      <c r="AW333" s="13" t="s">
        <v>42</v>
      </c>
      <c r="AX333" s="13" t="s">
        <v>82</v>
      </c>
      <c r="AY333" s="244" t="s">
        <v>152</v>
      </c>
    </row>
    <row r="334" s="13" customFormat="1">
      <c r="A334" s="13"/>
      <c r="B334" s="234"/>
      <c r="C334" s="235"/>
      <c r="D334" s="229" t="s">
        <v>166</v>
      </c>
      <c r="E334" s="236" t="s">
        <v>44</v>
      </c>
      <c r="F334" s="237" t="s">
        <v>599</v>
      </c>
      <c r="G334" s="235"/>
      <c r="H334" s="238">
        <v>20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166</v>
      </c>
      <c r="AU334" s="244" t="s">
        <v>21</v>
      </c>
      <c r="AV334" s="13" t="s">
        <v>21</v>
      </c>
      <c r="AW334" s="13" t="s">
        <v>42</v>
      </c>
      <c r="AX334" s="13" t="s">
        <v>82</v>
      </c>
      <c r="AY334" s="244" t="s">
        <v>152</v>
      </c>
    </row>
    <row r="335" s="13" customFormat="1">
      <c r="A335" s="13"/>
      <c r="B335" s="234"/>
      <c r="C335" s="235"/>
      <c r="D335" s="229" t="s">
        <v>166</v>
      </c>
      <c r="E335" s="236" t="s">
        <v>44</v>
      </c>
      <c r="F335" s="237" t="s">
        <v>600</v>
      </c>
      <c r="G335" s="235"/>
      <c r="H335" s="238">
        <v>11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166</v>
      </c>
      <c r="AU335" s="244" t="s">
        <v>21</v>
      </c>
      <c r="AV335" s="13" t="s">
        <v>21</v>
      </c>
      <c r="AW335" s="13" t="s">
        <v>42</v>
      </c>
      <c r="AX335" s="13" t="s">
        <v>82</v>
      </c>
      <c r="AY335" s="244" t="s">
        <v>152</v>
      </c>
    </row>
    <row r="336" s="14" customFormat="1">
      <c r="A336" s="14"/>
      <c r="B336" s="251"/>
      <c r="C336" s="252"/>
      <c r="D336" s="229" t="s">
        <v>166</v>
      </c>
      <c r="E336" s="253" t="s">
        <v>44</v>
      </c>
      <c r="F336" s="254" t="s">
        <v>261</v>
      </c>
      <c r="G336" s="252"/>
      <c r="H336" s="255">
        <v>120.5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166</v>
      </c>
      <c r="AU336" s="261" t="s">
        <v>21</v>
      </c>
      <c r="AV336" s="14" t="s">
        <v>171</v>
      </c>
      <c r="AW336" s="14" t="s">
        <v>42</v>
      </c>
      <c r="AX336" s="14" t="s">
        <v>90</v>
      </c>
      <c r="AY336" s="261" t="s">
        <v>152</v>
      </c>
    </row>
    <row r="337" s="2" customFormat="1" ht="16.5" customHeight="1">
      <c r="A337" s="42"/>
      <c r="B337" s="43"/>
      <c r="C337" s="262" t="s">
        <v>601</v>
      </c>
      <c r="D337" s="262" t="s">
        <v>391</v>
      </c>
      <c r="E337" s="263" t="s">
        <v>602</v>
      </c>
      <c r="F337" s="264" t="s">
        <v>603</v>
      </c>
      <c r="G337" s="265" t="s">
        <v>283</v>
      </c>
      <c r="H337" s="266">
        <v>122.30800000000001</v>
      </c>
      <c r="I337" s="267"/>
      <c r="J337" s="268">
        <f>ROUND(I337*H337,2)</f>
        <v>0</v>
      </c>
      <c r="K337" s="264" t="s">
        <v>251</v>
      </c>
      <c r="L337" s="269"/>
      <c r="M337" s="270" t="s">
        <v>44</v>
      </c>
      <c r="N337" s="271" t="s">
        <v>53</v>
      </c>
      <c r="O337" s="88"/>
      <c r="P337" s="225">
        <f>O337*H337</f>
        <v>0</v>
      </c>
      <c r="Q337" s="225">
        <v>0.0024099999999999998</v>
      </c>
      <c r="R337" s="225">
        <f>Q337*H337</f>
        <v>0.29476227999999999</v>
      </c>
      <c r="S337" s="225">
        <v>0</v>
      </c>
      <c r="T337" s="226">
        <f>S337*H337</f>
        <v>0</v>
      </c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R337" s="227" t="s">
        <v>188</v>
      </c>
      <c r="AT337" s="227" t="s">
        <v>391</v>
      </c>
      <c r="AU337" s="227" t="s">
        <v>21</v>
      </c>
      <c r="AY337" s="20" t="s">
        <v>152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20" t="s">
        <v>90</v>
      </c>
      <c r="BK337" s="228">
        <f>ROUND(I337*H337,2)</f>
        <v>0</v>
      </c>
      <c r="BL337" s="20" t="s">
        <v>171</v>
      </c>
      <c r="BM337" s="227" t="s">
        <v>604</v>
      </c>
    </row>
    <row r="338" s="13" customFormat="1">
      <c r="A338" s="13"/>
      <c r="B338" s="234"/>
      <c r="C338" s="235"/>
      <c r="D338" s="229" t="s">
        <v>166</v>
      </c>
      <c r="E338" s="236" t="s">
        <v>44</v>
      </c>
      <c r="F338" s="237" t="s">
        <v>605</v>
      </c>
      <c r="G338" s="235"/>
      <c r="H338" s="238">
        <v>122.30800000000001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166</v>
      </c>
      <c r="AU338" s="244" t="s">
        <v>21</v>
      </c>
      <c r="AV338" s="13" t="s">
        <v>21</v>
      </c>
      <c r="AW338" s="13" t="s">
        <v>42</v>
      </c>
      <c r="AX338" s="13" t="s">
        <v>90</v>
      </c>
      <c r="AY338" s="244" t="s">
        <v>152</v>
      </c>
    </row>
    <row r="339" s="2" customFormat="1" ht="16.5" customHeight="1">
      <c r="A339" s="42"/>
      <c r="B339" s="43"/>
      <c r="C339" s="216" t="s">
        <v>606</v>
      </c>
      <c r="D339" s="216" t="s">
        <v>155</v>
      </c>
      <c r="E339" s="217" t="s">
        <v>607</v>
      </c>
      <c r="F339" s="218" t="s">
        <v>608</v>
      </c>
      <c r="G339" s="219" t="s">
        <v>283</v>
      </c>
      <c r="H339" s="220">
        <v>377.5</v>
      </c>
      <c r="I339" s="221"/>
      <c r="J339" s="222">
        <f>ROUND(I339*H339,2)</f>
        <v>0</v>
      </c>
      <c r="K339" s="218" t="s">
        <v>251</v>
      </c>
      <c r="L339" s="48"/>
      <c r="M339" s="223" t="s">
        <v>44</v>
      </c>
      <c r="N339" s="224" t="s">
        <v>53</v>
      </c>
      <c r="O339" s="88"/>
      <c r="P339" s="225">
        <f>O339*H339</f>
        <v>0</v>
      </c>
      <c r="Q339" s="225">
        <v>2.0000000000000002E-05</v>
      </c>
      <c r="R339" s="225">
        <f>Q339*H339</f>
        <v>0.0075500000000000003</v>
      </c>
      <c r="S339" s="225">
        <v>0</v>
      </c>
      <c r="T339" s="226">
        <f>S339*H339</f>
        <v>0</v>
      </c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R339" s="227" t="s">
        <v>171</v>
      </c>
      <c r="AT339" s="227" t="s">
        <v>155</v>
      </c>
      <c r="AU339" s="227" t="s">
        <v>21</v>
      </c>
      <c r="AY339" s="20" t="s">
        <v>152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20" t="s">
        <v>90</v>
      </c>
      <c r="BK339" s="228">
        <f>ROUND(I339*H339,2)</f>
        <v>0</v>
      </c>
      <c r="BL339" s="20" t="s">
        <v>171</v>
      </c>
      <c r="BM339" s="227" t="s">
        <v>609</v>
      </c>
    </row>
    <row r="340" s="2" customFormat="1">
      <c r="A340" s="42"/>
      <c r="B340" s="43"/>
      <c r="C340" s="44"/>
      <c r="D340" s="249" t="s">
        <v>253</v>
      </c>
      <c r="E340" s="44"/>
      <c r="F340" s="250" t="s">
        <v>610</v>
      </c>
      <c r="G340" s="44"/>
      <c r="H340" s="44"/>
      <c r="I340" s="231"/>
      <c r="J340" s="44"/>
      <c r="K340" s="44"/>
      <c r="L340" s="48"/>
      <c r="M340" s="232"/>
      <c r="N340" s="233"/>
      <c r="O340" s="88"/>
      <c r="P340" s="88"/>
      <c r="Q340" s="88"/>
      <c r="R340" s="88"/>
      <c r="S340" s="88"/>
      <c r="T340" s="89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T340" s="20" t="s">
        <v>253</v>
      </c>
      <c r="AU340" s="20" t="s">
        <v>21</v>
      </c>
    </row>
    <row r="341" s="2" customFormat="1" ht="16.5" customHeight="1">
      <c r="A341" s="42"/>
      <c r="B341" s="43"/>
      <c r="C341" s="262" t="s">
        <v>611</v>
      </c>
      <c r="D341" s="262" t="s">
        <v>391</v>
      </c>
      <c r="E341" s="263" t="s">
        <v>612</v>
      </c>
      <c r="F341" s="264" t="s">
        <v>613</v>
      </c>
      <c r="G341" s="265" t="s">
        <v>283</v>
      </c>
      <c r="H341" s="266">
        <v>388.82499999999999</v>
      </c>
      <c r="I341" s="267"/>
      <c r="J341" s="268">
        <f>ROUND(I341*H341,2)</f>
        <v>0</v>
      </c>
      <c r="K341" s="264" t="s">
        <v>251</v>
      </c>
      <c r="L341" s="269"/>
      <c r="M341" s="270" t="s">
        <v>44</v>
      </c>
      <c r="N341" s="271" t="s">
        <v>53</v>
      </c>
      <c r="O341" s="88"/>
      <c r="P341" s="225">
        <f>O341*H341</f>
        <v>0</v>
      </c>
      <c r="Q341" s="225">
        <v>0.0097000000000000003</v>
      </c>
      <c r="R341" s="225">
        <f>Q341*H341</f>
        <v>3.7716025000000002</v>
      </c>
      <c r="S341" s="225">
        <v>0</v>
      </c>
      <c r="T341" s="226">
        <f>S341*H341</f>
        <v>0</v>
      </c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R341" s="227" t="s">
        <v>188</v>
      </c>
      <c r="AT341" s="227" t="s">
        <v>391</v>
      </c>
      <c r="AU341" s="227" t="s">
        <v>21</v>
      </c>
      <c r="AY341" s="20" t="s">
        <v>152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20" t="s">
        <v>90</v>
      </c>
      <c r="BK341" s="228">
        <f>ROUND(I341*H341,2)</f>
        <v>0</v>
      </c>
      <c r="BL341" s="20" t="s">
        <v>171</v>
      </c>
      <c r="BM341" s="227" t="s">
        <v>614</v>
      </c>
    </row>
    <row r="342" s="13" customFormat="1">
      <c r="A342" s="13"/>
      <c r="B342" s="234"/>
      <c r="C342" s="235"/>
      <c r="D342" s="229" t="s">
        <v>166</v>
      </c>
      <c r="E342" s="236" t="s">
        <v>44</v>
      </c>
      <c r="F342" s="237" t="s">
        <v>615</v>
      </c>
      <c r="G342" s="235"/>
      <c r="H342" s="238">
        <v>377.5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166</v>
      </c>
      <c r="AU342" s="244" t="s">
        <v>21</v>
      </c>
      <c r="AV342" s="13" t="s">
        <v>21</v>
      </c>
      <c r="AW342" s="13" t="s">
        <v>42</v>
      </c>
      <c r="AX342" s="13" t="s">
        <v>90</v>
      </c>
      <c r="AY342" s="244" t="s">
        <v>152</v>
      </c>
    </row>
    <row r="343" s="13" customFormat="1">
      <c r="A343" s="13"/>
      <c r="B343" s="234"/>
      <c r="C343" s="235"/>
      <c r="D343" s="229" t="s">
        <v>166</v>
      </c>
      <c r="E343" s="235"/>
      <c r="F343" s="237" t="s">
        <v>616</v>
      </c>
      <c r="G343" s="235"/>
      <c r="H343" s="238">
        <v>388.82499999999999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166</v>
      </c>
      <c r="AU343" s="244" t="s">
        <v>21</v>
      </c>
      <c r="AV343" s="13" t="s">
        <v>21</v>
      </c>
      <c r="AW343" s="13" t="s">
        <v>4</v>
      </c>
      <c r="AX343" s="13" t="s">
        <v>90</v>
      </c>
      <c r="AY343" s="244" t="s">
        <v>152</v>
      </c>
    </row>
    <row r="344" s="2" customFormat="1" ht="16.5" customHeight="1">
      <c r="A344" s="42"/>
      <c r="B344" s="43"/>
      <c r="C344" s="216" t="s">
        <v>617</v>
      </c>
      <c r="D344" s="216" t="s">
        <v>155</v>
      </c>
      <c r="E344" s="217" t="s">
        <v>618</v>
      </c>
      <c r="F344" s="218" t="s">
        <v>619</v>
      </c>
      <c r="G344" s="219" t="s">
        <v>283</v>
      </c>
      <c r="H344" s="220">
        <v>273.30000000000001</v>
      </c>
      <c r="I344" s="221"/>
      <c r="J344" s="222">
        <f>ROUND(I344*H344,2)</f>
        <v>0</v>
      </c>
      <c r="K344" s="218" t="s">
        <v>251</v>
      </c>
      <c r="L344" s="48"/>
      <c r="M344" s="223" t="s">
        <v>44</v>
      </c>
      <c r="N344" s="224" t="s">
        <v>53</v>
      </c>
      <c r="O344" s="88"/>
      <c r="P344" s="225">
        <f>O344*H344</f>
        <v>0</v>
      </c>
      <c r="Q344" s="225">
        <v>2.0000000000000002E-05</v>
      </c>
      <c r="R344" s="225">
        <f>Q344*H344</f>
        <v>0.0054660000000000004</v>
      </c>
      <c r="S344" s="225">
        <v>0</v>
      </c>
      <c r="T344" s="226">
        <f>S344*H344</f>
        <v>0</v>
      </c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R344" s="227" t="s">
        <v>171</v>
      </c>
      <c r="AT344" s="227" t="s">
        <v>155</v>
      </c>
      <c r="AU344" s="227" t="s">
        <v>21</v>
      </c>
      <c r="AY344" s="20" t="s">
        <v>152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20" t="s">
        <v>90</v>
      </c>
      <c r="BK344" s="228">
        <f>ROUND(I344*H344,2)</f>
        <v>0</v>
      </c>
      <c r="BL344" s="20" t="s">
        <v>171</v>
      </c>
      <c r="BM344" s="227" t="s">
        <v>620</v>
      </c>
    </row>
    <row r="345" s="2" customFormat="1">
      <c r="A345" s="42"/>
      <c r="B345" s="43"/>
      <c r="C345" s="44"/>
      <c r="D345" s="249" t="s">
        <v>253</v>
      </c>
      <c r="E345" s="44"/>
      <c r="F345" s="250" t="s">
        <v>621</v>
      </c>
      <c r="G345" s="44"/>
      <c r="H345" s="44"/>
      <c r="I345" s="231"/>
      <c r="J345" s="44"/>
      <c r="K345" s="44"/>
      <c r="L345" s="48"/>
      <c r="M345" s="232"/>
      <c r="N345" s="233"/>
      <c r="O345" s="88"/>
      <c r="P345" s="88"/>
      <c r="Q345" s="88"/>
      <c r="R345" s="88"/>
      <c r="S345" s="88"/>
      <c r="T345" s="89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T345" s="20" t="s">
        <v>253</v>
      </c>
      <c r="AU345" s="20" t="s">
        <v>21</v>
      </c>
    </row>
    <row r="346" s="2" customFormat="1" ht="16.5" customHeight="1">
      <c r="A346" s="42"/>
      <c r="B346" s="43"/>
      <c r="C346" s="262" t="s">
        <v>622</v>
      </c>
      <c r="D346" s="262" t="s">
        <v>391</v>
      </c>
      <c r="E346" s="263" t="s">
        <v>623</v>
      </c>
      <c r="F346" s="264" t="s">
        <v>624</v>
      </c>
      <c r="G346" s="265" t="s">
        <v>283</v>
      </c>
      <c r="H346" s="266">
        <v>281.49900000000002</v>
      </c>
      <c r="I346" s="267"/>
      <c r="J346" s="268">
        <f>ROUND(I346*H346,2)</f>
        <v>0</v>
      </c>
      <c r="K346" s="264" t="s">
        <v>251</v>
      </c>
      <c r="L346" s="269"/>
      <c r="M346" s="270" t="s">
        <v>44</v>
      </c>
      <c r="N346" s="271" t="s">
        <v>53</v>
      </c>
      <c r="O346" s="88"/>
      <c r="P346" s="225">
        <f>O346*H346</f>
        <v>0</v>
      </c>
      <c r="Q346" s="225">
        <v>0.014999999999999999</v>
      </c>
      <c r="R346" s="225">
        <f>Q346*H346</f>
        <v>4.2224849999999998</v>
      </c>
      <c r="S346" s="225">
        <v>0</v>
      </c>
      <c r="T346" s="226">
        <f>S346*H346</f>
        <v>0</v>
      </c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R346" s="227" t="s">
        <v>188</v>
      </c>
      <c r="AT346" s="227" t="s">
        <v>391</v>
      </c>
      <c r="AU346" s="227" t="s">
        <v>21</v>
      </c>
      <c r="AY346" s="20" t="s">
        <v>152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20" t="s">
        <v>90</v>
      </c>
      <c r="BK346" s="228">
        <f>ROUND(I346*H346,2)</f>
        <v>0</v>
      </c>
      <c r="BL346" s="20" t="s">
        <v>171</v>
      </c>
      <c r="BM346" s="227" t="s">
        <v>625</v>
      </c>
    </row>
    <row r="347" s="13" customFormat="1">
      <c r="A347" s="13"/>
      <c r="B347" s="234"/>
      <c r="C347" s="235"/>
      <c r="D347" s="229" t="s">
        <v>166</v>
      </c>
      <c r="E347" s="236" t="s">
        <v>44</v>
      </c>
      <c r="F347" s="237" t="s">
        <v>626</v>
      </c>
      <c r="G347" s="235"/>
      <c r="H347" s="238">
        <v>273.30000000000001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166</v>
      </c>
      <c r="AU347" s="244" t="s">
        <v>21</v>
      </c>
      <c r="AV347" s="13" t="s">
        <v>21</v>
      </c>
      <c r="AW347" s="13" t="s">
        <v>42</v>
      </c>
      <c r="AX347" s="13" t="s">
        <v>90</v>
      </c>
      <c r="AY347" s="244" t="s">
        <v>152</v>
      </c>
    </row>
    <row r="348" s="13" customFormat="1">
      <c r="A348" s="13"/>
      <c r="B348" s="234"/>
      <c r="C348" s="235"/>
      <c r="D348" s="229" t="s">
        <v>166</v>
      </c>
      <c r="E348" s="235"/>
      <c r="F348" s="237" t="s">
        <v>627</v>
      </c>
      <c r="G348" s="235"/>
      <c r="H348" s="238">
        <v>281.49900000000002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166</v>
      </c>
      <c r="AU348" s="244" t="s">
        <v>21</v>
      </c>
      <c r="AV348" s="13" t="s">
        <v>21</v>
      </c>
      <c r="AW348" s="13" t="s">
        <v>4</v>
      </c>
      <c r="AX348" s="13" t="s">
        <v>90</v>
      </c>
      <c r="AY348" s="244" t="s">
        <v>152</v>
      </c>
    </row>
    <row r="349" s="2" customFormat="1" ht="24.15" customHeight="1">
      <c r="A349" s="42"/>
      <c r="B349" s="43"/>
      <c r="C349" s="216" t="s">
        <v>628</v>
      </c>
      <c r="D349" s="216" t="s">
        <v>155</v>
      </c>
      <c r="E349" s="217" t="s">
        <v>629</v>
      </c>
      <c r="F349" s="218" t="s">
        <v>630</v>
      </c>
      <c r="G349" s="219" t="s">
        <v>432</v>
      </c>
      <c r="H349" s="220">
        <v>23</v>
      </c>
      <c r="I349" s="221"/>
      <c r="J349" s="222">
        <f>ROUND(I349*H349,2)</f>
        <v>0</v>
      </c>
      <c r="K349" s="218" t="s">
        <v>251</v>
      </c>
      <c r="L349" s="48"/>
      <c r="M349" s="223" t="s">
        <v>44</v>
      </c>
      <c r="N349" s="224" t="s">
        <v>53</v>
      </c>
      <c r="O349" s="88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R349" s="227" t="s">
        <v>171</v>
      </c>
      <c r="AT349" s="227" t="s">
        <v>155</v>
      </c>
      <c r="AU349" s="227" t="s">
        <v>21</v>
      </c>
      <c r="AY349" s="20" t="s">
        <v>152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20" t="s">
        <v>90</v>
      </c>
      <c r="BK349" s="228">
        <f>ROUND(I349*H349,2)</f>
        <v>0</v>
      </c>
      <c r="BL349" s="20" t="s">
        <v>171</v>
      </c>
      <c r="BM349" s="227" t="s">
        <v>631</v>
      </c>
    </row>
    <row r="350" s="2" customFormat="1">
      <c r="A350" s="42"/>
      <c r="B350" s="43"/>
      <c r="C350" s="44"/>
      <c r="D350" s="249" t="s">
        <v>253</v>
      </c>
      <c r="E350" s="44"/>
      <c r="F350" s="250" t="s">
        <v>632</v>
      </c>
      <c r="G350" s="44"/>
      <c r="H350" s="44"/>
      <c r="I350" s="231"/>
      <c r="J350" s="44"/>
      <c r="K350" s="44"/>
      <c r="L350" s="48"/>
      <c r="M350" s="232"/>
      <c r="N350" s="233"/>
      <c r="O350" s="88"/>
      <c r="P350" s="88"/>
      <c r="Q350" s="88"/>
      <c r="R350" s="88"/>
      <c r="S350" s="88"/>
      <c r="T350" s="89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T350" s="20" t="s">
        <v>253</v>
      </c>
      <c r="AU350" s="20" t="s">
        <v>21</v>
      </c>
    </row>
    <row r="351" s="2" customFormat="1" ht="16.5" customHeight="1">
      <c r="A351" s="42"/>
      <c r="B351" s="43"/>
      <c r="C351" s="262" t="s">
        <v>633</v>
      </c>
      <c r="D351" s="262" t="s">
        <v>391</v>
      </c>
      <c r="E351" s="263" t="s">
        <v>634</v>
      </c>
      <c r="F351" s="264" t="s">
        <v>635</v>
      </c>
      <c r="G351" s="265" t="s">
        <v>432</v>
      </c>
      <c r="H351" s="266">
        <v>23.690000000000001</v>
      </c>
      <c r="I351" s="267"/>
      <c r="J351" s="268">
        <f>ROUND(I351*H351,2)</f>
        <v>0</v>
      </c>
      <c r="K351" s="264" t="s">
        <v>251</v>
      </c>
      <c r="L351" s="269"/>
      <c r="M351" s="270" t="s">
        <v>44</v>
      </c>
      <c r="N351" s="271" t="s">
        <v>53</v>
      </c>
      <c r="O351" s="88"/>
      <c r="P351" s="225">
        <f>O351*H351</f>
        <v>0</v>
      </c>
      <c r="Q351" s="225">
        <v>0.0037000000000000002</v>
      </c>
      <c r="R351" s="225">
        <f>Q351*H351</f>
        <v>0.087653000000000009</v>
      </c>
      <c r="S351" s="225">
        <v>0</v>
      </c>
      <c r="T351" s="226">
        <f>S351*H351</f>
        <v>0</v>
      </c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R351" s="227" t="s">
        <v>188</v>
      </c>
      <c r="AT351" s="227" t="s">
        <v>391</v>
      </c>
      <c r="AU351" s="227" t="s">
        <v>21</v>
      </c>
      <c r="AY351" s="20" t="s">
        <v>152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20" t="s">
        <v>90</v>
      </c>
      <c r="BK351" s="228">
        <f>ROUND(I351*H351,2)</f>
        <v>0</v>
      </c>
      <c r="BL351" s="20" t="s">
        <v>171</v>
      </c>
      <c r="BM351" s="227" t="s">
        <v>636</v>
      </c>
    </row>
    <row r="352" s="13" customFormat="1">
      <c r="A352" s="13"/>
      <c r="B352" s="234"/>
      <c r="C352" s="235"/>
      <c r="D352" s="229" t="s">
        <v>166</v>
      </c>
      <c r="E352" s="236" t="s">
        <v>44</v>
      </c>
      <c r="F352" s="237" t="s">
        <v>637</v>
      </c>
      <c r="G352" s="235"/>
      <c r="H352" s="238">
        <v>10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166</v>
      </c>
      <c r="AU352" s="244" t="s">
        <v>21</v>
      </c>
      <c r="AV352" s="13" t="s">
        <v>21</v>
      </c>
      <c r="AW352" s="13" t="s">
        <v>42</v>
      </c>
      <c r="AX352" s="13" t="s">
        <v>82</v>
      </c>
      <c r="AY352" s="244" t="s">
        <v>152</v>
      </c>
    </row>
    <row r="353" s="13" customFormat="1">
      <c r="A353" s="13"/>
      <c r="B353" s="234"/>
      <c r="C353" s="235"/>
      <c r="D353" s="229" t="s">
        <v>166</v>
      </c>
      <c r="E353" s="236" t="s">
        <v>44</v>
      </c>
      <c r="F353" s="237" t="s">
        <v>638</v>
      </c>
      <c r="G353" s="235"/>
      <c r="H353" s="238">
        <v>8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166</v>
      </c>
      <c r="AU353" s="244" t="s">
        <v>21</v>
      </c>
      <c r="AV353" s="13" t="s">
        <v>21</v>
      </c>
      <c r="AW353" s="13" t="s">
        <v>42</v>
      </c>
      <c r="AX353" s="13" t="s">
        <v>82</v>
      </c>
      <c r="AY353" s="244" t="s">
        <v>152</v>
      </c>
    </row>
    <row r="354" s="13" customFormat="1">
      <c r="A354" s="13"/>
      <c r="B354" s="234"/>
      <c r="C354" s="235"/>
      <c r="D354" s="229" t="s">
        <v>166</v>
      </c>
      <c r="E354" s="236" t="s">
        <v>44</v>
      </c>
      <c r="F354" s="237" t="s">
        <v>639</v>
      </c>
      <c r="G354" s="235"/>
      <c r="H354" s="238">
        <v>4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166</v>
      </c>
      <c r="AU354" s="244" t="s">
        <v>21</v>
      </c>
      <c r="AV354" s="13" t="s">
        <v>21</v>
      </c>
      <c r="AW354" s="13" t="s">
        <v>42</v>
      </c>
      <c r="AX354" s="13" t="s">
        <v>82</v>
      </c>
      <c r="AY354" s="244" t="s">
        <v>152</v>
      </c>
    </row>
    <row r="355" s="13" customFormat="1">
      <c r="A355" s="13"/>
      <c r="B355" s="234"/>
      <c r="C355" s="235"/>
      <c r="D355" s="229" t="s">
        <v>166</v>
      </c>
      <c r="E355" s="236" t="s">
        <v>44</v>
      </c>
      <c r="F355" s="237" t="s">
        <v>640</v>
      </c>
      <c r="G355" s="235"/>
      <c r="H355" s="238">
        <v>1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166</v>
      </c>
      <c r="AU355" s="244" t="s">
        <v>21</v>
      </c>
      <c r="AV355" s="13" t="s">
        <v>21</v>
      </c>
      <c r="AW355" s="13" t="s">
        <v>42</v>
      </c>
      <c r="AX355" s="13" t="s">
        <v>82</v>
      </c>
      <c r="AY355" s="244" t="s">
        <v>152</v>
      </c>
    </row>
    <row r="356" s="14" customFormat="1">
      <c r="A356" s="14"/>
      <c r="B356" s="251"/>
      <c r="C356" s="252"/>
      <c r="D356" s="229" t="s">
        <v>166</v>
      </c>
      <c r="E356" s="253" t="s">
        <v>44</v>
      </c>
      <c r="F356" s="254" t="s">
        <v>261</v>
      </c>
      <c r="G356" s="252"/>
      <c r="H356" s="255">
        <v>23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166</v>
      </c>
      <c r="AU356" s="261" t="s">
        <v>21</v>
      </c>
      <c r="AV356" s="14" t="s">
        <v>171</v>
      </c>
      <c r="AW356" s="14" t="s">
        <v>42</v>
      </c>
      <c r="AX356" s="14" t="s">
        <v>90</v>
      </c>
      <c r="AY356" s="261" t="s">
        <v>152</v>
      </c>
    </row>
    <row r="357" s="13" customFormat="1">
      <c r="A357" s="13"/>
      <c r="B357" s="234"/>
      <c r="C357" s="235"/>
      <c r="D357" s="229" t="s">
        <v>166</v>
      </c>
      <c r="E357" s="235"/>
      <c r="F357" s="237" t="s">
        <v>641</v>
      </c>
      <c r="G357" s="235"/>
      <c r="H357" s="238">
        <v>23.690000000000001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166</v>
      </c>
      <c r="AU357" s="244" t="s">
        <v>21</v>
      </c>
      <c r="AV357" s="13" t="s">
        <v>21</v>
      </c>
      <c r="AW357" s="13" t="s">
        <v>4</v>
      </c>
      <c r="AX357" s="13" t="s">
        <v>90</v>
      </c>
      <c r="AY357" s="244" t="s">
        <v>152</v>
      </c>
    </row>
    <row r="358" s="2" customFormat="1" ht="24.15" customHeight="1">
      <c r="A358" s="42"/>
      <c r="B358" s="43"/>
      <c r="C358" s="216" t="s">
        <v>642</v>
      </c>
      <c r="D358" s="216" t="s">
        <v>155</v>
      </c>
      <c r="E358" s="217" t="s">
        <v>643</v>
      </c>
      <c r="F358" s="218" t="s">
        <v>644</v>
      </c>
      <c r="G358" s="219" t="s">
        <v>432</v>
      </c>
      <c r="H358" s="220">
        <v>9</v>
      </c>
      <c r="I358" s="221"/>
      <c r="J358" s="222">
        <f>ROUND(I358*H358,2)</f>
        <v>0</v>
      </c>
      <c r="K358" s="218" t="s">
        <v>251</v>
      </c>
      <c r="L358" s="48"/>
      <c r="M358" s="223" t="s">
        <v>44</v>
      </c>
      <c r="N358" s="224" t="s">
        <v>53</v>
      </c>
      <c r="O358" s="88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R358" s="227" t="s">
        <v>171</v>
      </c>
      <c r="AT358" s="227" t="s">
        <v>155</v>
      </c>
      <c r="AU358" s="227" t="s">
        <v>21</v>
      </c>
      <c r="AY358" s="20" t="s">
        <v>152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20" t="s">
        <v>90</v>
      </c>
      <c r="BK358" s="228">
        <f>ROUND(I358*H358,2)</f>
        <v>0</v>
      </c>
      <c r="BL358" s="20" t="s">
        <v>171</v>
      </c>
      <c r="BM358" s="227" t="s">
        <v>645</v>
      </c>
    </row>
    <row r="359" s="2" customFormat="1">
      <c r="A359" s="42"/>
      <c r="B359" s="43"/>
      <c r="C359" s="44"/>
      <c r="D359" s="249" t="s">
        <v>253</v>
      </c>
      <c r="E359" s="44"/>
      <c r="F359" s="250" t="s">
        <v>646</v>
      </c>
      <c r="G359" s="44"/>
      <c r="H359" s="44"/>
      <c r="I359" s="231"/>
      <c r="J359" s="44"/>
      <c r="K359" s="44"/>
      <c r="L359" s="48"/>
      <c r="M359" s="232"/>
      <c r="N359" s="233"/>
      <c r="O359" s="88"/>
      <c r="P359" s="88"/>
      <c r="Q359" s="88"/>
      <c r="R359" s="88"/>
      <c r="S359" s="88"/>
      <c r="T359" s="89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T359" s="20" t="s">
        <v>253</v>
      </c>
      <c r="AU359" s="20" t="s">
        <v>21</v>
      </c>
    </row>
    <row r="360" s="2" customFormat="1" ht="16.5" customHeight="1">
      <c r="A360" s="42"/>
      <c r="B360" s="43"/>
      <c r="C360" s="262" t="s">
        <v>647</v>
      </c>
      <c r="D360" s="262" t="s">
        <v>391</v>
      </c>
      <c r="E360" s="263" t="s">
        <v>648</v>
      </c>
      <c r="F360" s="264" t="s">
        <v>649</v>
      </c>
      <c r="G360" s="265" t="s">
        <v>432</v>
      </c>
      <c r="H360" s="266">
        <v>8.2400000000000002</v>
      </c>
      <c r="I360" s="267"/>
      <c r="J360" s="268">
        <f>ROUND(I360*H360,2)</f>
        <v>0</v>
      </c>
      <c r="K360" s="264" t="s">
        <v>251</v>
      </c>
      <c r="L360" s="269"/>
      <c r="M360" s="270" t="s">
        <v>44</v>
      </c>
      <c r="N360" s="271" t="s">
        <v>53</v>
      </c>
      <c r="O360" s="88"/>
      <c r="P360" s="225">
        <f>O360*H360</f>
        <v>0</v>
      </c>
      <c r="Q360" s="225">
        <v>0.0085000000000000006</v>
      </c>
      <c r="R360" s="225">
        <f>Q360*H360</f>
        <v>0.070040000000000005</v>
      </c>
      <c r="S360" s="225">
        <v>0</v>
      </c>
      <c r="T360" s="226">
        <f>S360*H360</f>
        <v>0</v>
      </c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R360" s="227" t="s">
        <v>188</v>
      </c>
      <c r="AT360" s="227" t="s">
        <v>391</v>
      </c>
      <c r="AU360" s="227" t="s">
        <v>21</v>
      </c>
      <c r="AY360" s="20" t="s">
        <v>152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20" t="s">
        <v>90</v>
      </c>
      <c r="BK360" s="228">
        <f>ROUND(I360*H360,2)</f>
        <v>0</v>
      </c>
      <c r="BL360" s="20" t="s">
        <v>171</v>
      </c>
      <c r="BM360" s="227" t="s">
        <v>650</v>
      </c>
    </row>
    <row r="361" s="13" customFormat="1">
      <c r="A361" s="13"/>
      <c r="B361" s="234"/>
      <c r="C361" s="235"/>
      <c r="D361" s="229" t="s">
        <v>166</v>
      </c>
      <c r="E361" s="236" t="s">
        <v>44</v>
      </c>
      <c r="F361" s="237" t="s">
        <v>651</v>
      </c>
      <c r="G361" s="235"/>
      <c r="H361" s="238">
        <v>8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166</v>
      </c>
      <c r="AU361" s="244" t="s">
        <v>21</v>
      </c>
      <c r="AV361" s="13" t="s">
        <v>21</v>
      </c>
      <c r="AW361" s="13" t="s">
        <v>42</v>
      </c>
      <c r="AX361" s="13" t="s">
        <v>90</v>
      </c>
      <c r="AY361" s="244" t="s">
        <v>152</v>
      </c>
    </row>
    <row r="362" s="13" customFormat="1">
      <c r="A362" s="13"/>
      <c r="B362" s="234"/>
      <c r="C362" s="235"/>
      <c r="D362" s="229" t="s">
        <v>166</v>
      </c>
      <c r="E362" s="235"/>
      <c r="F362" s="237" t="s">
        <v>652</v>
      </c>
      <c r="G362" s="235"/>
      <c r="H362" s="238">
        <v>8.2400000000000002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166</v>
      </c>
      <c r="AU362" s="244" t="s">
        <v>21</v>
      </c>
      <c r="AV362" s="13" t="s">
        <v>21</v>
      </c>
      <c r="AW362" s="13" t="s">
        <v>4</v>
      </c>
      <c r="AX362" s="13" t="s">
        <v>90</v>
      </c>
      <c r="AY362" s="244" t="s">
        <v>152</v>
      </c>
    </row>
    <row r="363" s="2" customFormat="1" ht="16.5" customHeight="1">
      <c r="A363" s="42"/>
      <c r="B363" s="43"/>
      <c r="C363" s="262" t="s">
        <v>653</v>
      </c>
      <c r="D363" s="262" t="s">
        <v>391</v>
      </c>
      <c r="E363" s="263" t="s">
        <v>654</v>
      </c>
      <c r="F363" s="264" t="s">
        <v>655</v>
      </c>
      <c r="G363" s="265" t="s">
        <v>432</v>
      </c>
      <c r="H363" s="266">
        <v>1.03</v>
      </c>
      <c r="I363" s="267"/>
      <c r="J363" s="268">
        <f>ROUND(I363*H363,2)</f>
        <v>0</v>
      </c>
      <c r="K363" s="264" t="s">
        <v>251</v>
      </c>
      <c r="L363" s="269"/>
      <c r="M363" s="270" t="s">
        <v>44</v>
      </c>
      <c r="N363" s="271" t="s">
        <v>53</v>
      </c>
      <c r="O363" s="88"/>
      <c r="P363" s="225">
        <f>O363*H363</f>
        <v>0</v>
      </c>
      <c r="Q363" s="225">
        <v>0.0012999999999999999</v>
      </c>
      <c r="R363" s="225">
        <f>Q363*H363</f>
        <v>0.0013389999999999999</v>
      </c>
      <c r="S363" s="225">
        <v>0</v>
      </c>
      <c r="T363" s="226">
        <f>S363*H363</f>
        <v>0</v>
      </c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R363" s="227" t="s">
        <v>188</v>
      </c>
      <c r="AT363" s="227" t="s">
        <v>391</v>
      </c>
      <c r="AU363" s="227" t="s">
        <v>21</v>
      </c>
      <c r="AY363" s="20" t="s">
        <v>152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20" t="s">
        <v>90</v>
      </c>
      <c r="BK363" s="228">
        <f>ROUND(I363*H363,2)</f>
        <v>0</v>
      </c>
      <c r="BL363" s="20" t="s">
        <v>171</v>
      </c>
      <c r="BM363" s="227" t="s">
        <v>656</v>
      </c>
    </row>
    <row r="364" s="13" customFormat="1">
      <c r="A364" s="13"/>
      <c r="B364" s="234"/>
      <c r="C364" s="235"/>
      <c r="D364" s="229" t="s">
        <v>166</v>
      </c>
      <c r="E364" s="235"/>
      <c r="F364" s="237" t="s">
        <v>657</v>
      </c>
      <c r="G364" s="235"/>
      <c r="H364" s="238">
        <v>1.03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166</v>
      </c>
      <c r="AU364" s="244" t="s">
        <v>21</v>
      </c>
      <c r="AV364" s="13" t="s">
        <v>21</v>
      </c>
      <c r="AW364" s="13" t="s">
        <v>4</v>
      </c>
      <c r="AX364" s="13" t="s">
        <v>90</v>
      </c>
      <c r="AY364" s="244" t="s">
        <v>152</v>
      </c>
    </row>
    <row r="365" s="2" customFormat="1" ht="16.5" customHeight="1">
      <c r="A365" s="42"/>
      <c r="B365" s="43"/>
      <c r="C365" s="216" t="s">
        <v>658</v>
      </c>
      <c r="D365" s="216" t="s">
        <v>155</v>
      </c>
      <c r="E365" s="217" t="s">
        <v>659</v>
      </c>
      <c r="F365" s="218" t="s">
        <v>660</v>
      </c>
      <c r="G365" s="219" t="s">
        <v>432</v>
      </c>
      <c r="H365" s="220">
        <v>4</v>
      </c>
      <c r="I365" s="221"/>
      <c r="J365" s="222">
        <f>ROUND(I365*H365,2)</f>
        <v>0</v>
      </c>
      <c r="K365" s="218" t="s">
        <v>251</v>
      </c>
      <c r="L365" s="48"/>
      <c r="M365" s="223" t="s">
        <v>44</v>
      </c>
      <c r="N365" s="224" t="s">
        <v>53</v>
      </c>
      <c r="O365" s="88"/>
      <c r="P365" s="225">
        <f>O365*H365</f>
        <v>0</v>
      </c>
      <c r="Q365" s="225">
        <v>0.00033</v>
      </c>
      <c r="R365" s="225">
        <f>Q365*H365</f>
        <v>0.00132</v>
      </c>
      <c r="S365" s="225">
        <v>0</v>
      </c>
      <c r="T365" s="226">
        <f>S365*H365</f>
        <v>0</v>
      </c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R365" s="227" t="s">
        <v>171</v>
      </c>
      <c r="AT365" s="227" t="s">
        <v>155</v>
      </c>
      <c r="AU365" s="227" t="s">
        <v>21</v>
      </c>
      <c r="AY365" s="20" t="s">
        <v>152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20" t="s">
        <v>90</v>
      </c>
      <c r="BK365" s="228">
        <f>ROUND(I365*H365,2)</f>
        <v>0</v>
      </c>
      <c r="BL365" s="20" t="s">
        <v>171</v>
      </c>
      <c r="BM365" s="227" t="s">
        <v>661</v>
      </c>
    </row>
    <row r="366" s="2" customFormat="1">
      <c r="A366" s="42"/>
      <c r="B366" s="43"/>
      <c r="C366" s="44"/>
      <c r="D366" s="249" t="s">
        <v>253</v>
      </c>
      <c r="E366" s="44"/>
      <c r="F366" s="250" t="s">
        <v>662</v>
      </c>
      <c r="G366" s="44"/>
      <c r="H366" s="44"/>
      <c r="I366" s="231"/>
      <c r="J366" s="44"/>
      <c r="K366" s="44"/>
      <c r="L366" s="48"/>
      <c r="M366" s="232"/>
      <c r="N366" s="233"/>
      <c r="O366" s="88"/>
      <c r="P366" s="88"/>
      <c r="Q366" s="88"/>
      <c r="R366" s="88"/>
      <c r="S366" s="88"/>
      <c r="T366" s="89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T366" s="20" t="s">
        <v>253</v>
      </c>
      <c r="AU366" s="20" t="s">
        <v>21</v>
      </c>
    </row>
    <row r="367" s="13" customFormat="1">
      <c r="A367" s="13"/>
      <c r="B367" s="234"/>
      <c r="C367" s="235"/>
      <c r="D367" s="229" t="s">
        <v>166</v>
      </c>
      <c r="E367" s="236" t="s">
        <v>44</v>
      </c>
      <c r="F367" s="237" t="s">
        <v>663</v>
      </c>
      <c r="G367" s="235"/>
      <c r="H367" s="238">
        <v>4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166</v>
      </c>
      <c r="AU367" s="244" t="s">
        <v>21</v>
      </c>
      <c r="AV367" s="13" t="s">
        <v>21</v>
      </c>
      <c r="AW367" s="13" t="s">
        <v>42</v>
      </c>
      <c r="AX367" s="13" t="s">
        <v>90</v>
      </c>
      <c r="AY367" s="244" t="s">
        <v>152</v>
      </c>
    </row>
    <row r="368" s="2" customFormat="1" ht="16.5" customHeight="1">
      <c r="A368" s="42"/>
      <c r="B368" s="43"/>
      <c r="C368" s="216" t="s">
        <v>664</v>
      </c>
      <c r="D368" s="216" t="s">
        <v>155</v>
      </c>
      <c r="E368" s="217" t="s">
        <v>665</v>
      </c>
      <c r="F368" s="218" t="s">
        <v>666</v>
      </c>
      <c r="G368" s="219" t="s">
        <v>432</v>
      </c>
      <c r="H368" s="220">
        <v>3</v>
      </c>
      <c r="I368" s="221"/>
      <c r="J368" s="222">
        <f>ROUND(I368*H368,2)</f>
        <v>0</v>
      </c>
      <c r="K368" s="218" t="s">
        <v>251</v>
      </c>
      <c r="L368" s="48"/>
      <c r="M368" s="223" t="s">
        <v>44</v>
      </c>
      <c r="N368" s="224" t="s">
        <v>53</v>
      </c>
      <c r="O368" s="88"/>
      <c r="P368" s="225">
        <f>O368*H368</f>
        <v>0</v>
      </c>
      <c r="Q368" s="225">
        <v>0.00016000000000000001</v>
      </c>
      <c r="R368" s="225">
        <f>Q368*H368</f>
        <v>0.00048000000000000007</v>
      </c>
      <c r="S368" s="225">
        <v>0</v>
      </c>
      <c r="T368" s="226">
        <f>S368*H368</f>
        <v>0</v>
      </c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R368" s="227" t="s">
        <v>171</v>
      </c>
      <c r="AT368" s="227" t="s">
        <v>155</v>
      </c>
      <c r="AU368" s="227" t="s">
        <v>21</v>
      </c>
      <c r="AY368" s="20" t="s">
        <v>152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20" t="s">
        <v>90</v>
      </c>
      <c r="BK368" s="228">
        <f>ROUND(I368*H368,2)</f>
        <v>0</v>
      </c>
      <c r="BL368" s="20" t="s">
        <v>171</v>
      </c>
      <c r="BM368" s="227" t="s">
        <v>667</v>
      </c>
    </row>
    <row r="369" s="2" customFormat="1">
      <c r="A369" s="42"/>
      <c r="B369" s="43"/>
      <c r="C369" s="44"/>
      <c r="D369" s="249" t="s">
        <v>253</v>
      </c>
      <c r="E369" s="44"/>
      <c r="F369" s="250" t="s">
        <v>668</v>
      </c>
      <c r="G369" s="44"/>
      <c r="H369" s="44"/>
      <c r="I369" s="231"/>
      <c r="J369" s="44"/>
      <c r="K369" s="44"/>
      <c r="L369" s="48"/>
      <c r="M369" s="232"/>
      <c r="N369" s="233"/>
      <c r="O369" s="88"/>
      <c r="P369" s="88"/>
      <c r="Q369" s="88"/>
      <c r="R369" s="88"/>
      <c r="S369" s="88"/>
      <c r="T369" s="89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T369" s="20" t="s">
        <v>253</v>
      </c>
      <c r="AU369" s="20" t="s">
        <v>21</v>
      </c>
    </row>
    <row r="370" s="13" customFormat="1">
      <c r="A370" s="13"/>
      <c r="B370" s="234"/>
      <c r="C370" s="235"/>
      <c r="D370" s="229" t="s">
        <v>166</v>
      </c>
      <c r="E370" s="236" t="s">
        <v>44</v>
      </c>
      <c r="F370" s="237" t="s">
        <v>669</v>
      </c>
      <c r="G370" s="235"/>
      <c r="H370" s="238">
        <v>3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166</v>
      </c>
      <c r="AU370" s="244" t="s">
        <v>21</v>
      </c>
      <c r="AV370" s="13" t="s">
        <v>21</v>
      </c>
      <c r="AW370" s="13" t="s">
        <v>42</v>
      </c>
      <c r="AX370" s="13" t="s">
        <v>90</v>
      </c>
      <c r="AY370" s="244" t="s">
        <v>152</v>
      </c>
    </row>
    <row r="371" s="2" customFormat="1" ht="16.5" customHeight="1">
      <c r="A371" s="42"/>
      <c r="B371" s="43"/>
      <c r="C371" s="216" t="s">
        <v>670</v>
      </c>
      <c r="D371" s="216" t="s">
        <v>155</v>
      </c>
      <c r="E371" s="217" t="s">
        <v>671</v>
      </c>
      <c r="F371" s="218" t="s">
        <v>672</v>
      </c>
      <c r="G371" s="219" t="s">
        <v>283</v>
      </c>
      <c r="H371" s="220">
        <v>651</v>
      </c>
      <c r="I371" s="221"/>
      <c r="J371" s="222">
        <f>ROUND(I371*H371,2)</f>
        <v>0</v>
      </c>
      <c r="K371" s="218" t="s">
        <v>251</v>
      </c>
      <c r="L371" s="48"/>
      <c r="M371" s="223" t="s">
        <v>44</v>
      </c>
      <c r="N371" s="224" t="s">
        <v>53</v>
      </c>
      <c r="O371" s="88"/>
      <c r="P371" s="225">
        <f>O371*H371</f>
        <v>0</v>
      </c>
      <c r="Q371" s="225">
        <v>9.0000000000000006E-05</v>
      </c>
      <c r="R371" s="225">
        <f>Q371*H371</f>
        <v>0.058590000000000003</v>
      </c>
      <c r="S371" s="225">
        <v>0</v>
      </c>
      <c r="T371" s="226">
        <f>S371*H371</f>
        <v>0</v>
      </c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R371" s="227" t="s">
        <v>171</v>
      </c>
      <c r="AT371" s="227" t="s">
        <v>155</v>
      </c>
      <c r="AU371" s="227" t="s">
        <v>21</v>
      </c>
      <c r="AY371" s="20" t="s">
        <v>152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20" t="s">
        <v>90</v>
      </c>
      <c r="BK371" s="228">
        <f>ROUND(I371*H371,2)</f>
        <v>0</v>
      </c>
      <c r="BL371" s="20" t="s">
        <v>171</v>
      </c>
      <c r="BM371" s="227" t="s">
        <v>673</v>
      </c>
    </row>
    <row r="372" s="2" customFormat="1">
      <c r="A372" s="42"/>
      <c r="B372" s="43"/>
      <c r="C372" s="44"/>
      <c r="D372" s="249" t="s">
        <v>253</v>
      </c>
      <c r="E372" s="44"/>
      <c r="F372" s="250" t="s">
        <v>674</v>
      </c>
      <c r="G372" s="44"/>
      <c r="H372" s="44"/>
      <c r="I372" s="231"/>
      <c r="J372" s="44"/>
      <c r="K372" s="44"/>
      <c r="L372" s="48"/>
      <c r="M372" s="232"/>
      <c r="N372" s="233"/>
      <c r="O372" s="88"/>
      <c r="P372" s="88"/>
      <c r="Q372" s="88"/>
      <c r="R372" s="88"/>
      <c r="S372" s="88"/>
      <c r="T372" s="89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T372" s="20" t="s">
        <v>253</v>
      </c>
      <c r="AU372" s="20" t="s">
        <v>21</v>
      </c>
    </row>
    <row r="373" s="2" customFormat="1" ht="16.5" customHeight="1">
      <c r="A373" s="42"/>
      <c r="B373" s="43"/>
      <c r="C373" s="216" t="s">
        <v>675</v>
      </c>
      <c r="D373" s="216" t="s">
        <v>155</v>
      </c>
      <c r="E373" s="217" t="s">
        <v>676</v>
      </c>
      <c r="F373" s="218" t="s">
        <v>677</v>
      </c>
      <c r="G373" s="219" t="s">
        <v>512</v>
      </c>
      <c r="H373" s="220">
        <v>1</v>
      </c>
      <c r="I373" s="221"/>
      <c r="J373" s="222">
        <f>ROUND(I373*H373,2)</f>
        <v>0</v>
      </c>
      <c r="K373" s="218" t="s">
        <v>44</v>
      </c>
      <c r="L373" s="48"/>
      <c r="M373" s="223" t="s">
        <v>44</v>
      </c>
      <c r="N373" s="224" t="s">
        <v>53</v>
      </c>
      <c r="O373" s="88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R373" s="227" t="s">
        <v>171</v>
      </c>
      <c r="AT373" s="227" t="s">
        <v>155</v>
      </c>
      <c r="AU373" s="227" t="s">
        <v>21</v>
      </c>
      <c r="AY373" s="20" t="s">
        <v>152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20" t="s">
        <v>90</v>
      </c>
      <c r="BK373" s="228">
        <f>ROUND(I373*H373,2)</f>
        <v>0</v>
      </c>
      <c r="BL373" s="20" t="s">
        <v>171</v>
      </c>
      <c r="BM373" s="227" t="s">
        <v>678</v>
      </c>
    </row>
    <row r="374" s="12" customFormat="1" ht="22.8" customHeight="1">
      <c r="A374" s="12"/>
      <c r="B374" s="200"/>
      <c r="C374" s="201"/>
      <c r="D374" s="202" t="s">
        <v>81</v>
      </c>
      <c r="E374" s="214" t="s">
        <v>192</v>
      </c>
      <c r="F374" s="214" t="s">
        <v>679</v>
      </c>
      <c r="G374" s="201"/>
      <c r="H374" s="201"/>
      <c r="I374" s="204"/>
      <c r="J374" s="215">
        <f>BK374</f>
        <v>0</v>
      </c>
      <c r="K374" s="201"/>
      <c r="L374" s="206"/>
      <c r="M374" s="207"/>
      <c r="N374" s="208"/>
      <c r="O374" s="208"/>
      <c r="P374" s="209">
        <f>SUM(P375:P379)</f>
        <v>0</v>
      </c>
      <c r="Q374" s="208"/>
      <c r="R374" s="209">
        <f>SUM(R375:R379)</f>
        <v>0.22379999999999997</v>
      </c>
      <c r="S374" s="208"/>
      <c r="T374" s="210">
        <f>SUM(T375:T379)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1" t="s">
        <v>90</v>
      </c>
      <c r="AT374" s="212" t="s">
        <v>81</v>
      </c>
      <c r="AU374" s="212" t="s">
        <v>90</v>
      </c>
      <c r="AY374" s="211" t="s">
        <v>152</v>
      </c>
      <c r="BK374" s="213">
        <f>SUM(BK375:BK379)</f>
        <v>0</v>
      </c>
    </row>
    <row r="375" s="2" customFormat="1" ht="33" customHeight="1">
      <c r="A375" s="42"/>
      <c r="B375" s="43"/>
      <c r="C375" s="216" t="s">
        <v>680</v>
      </c>
      <c r="D375" s="216" t="s">
        <v>155</v>
      </c>
      <c r="E375" s="217" t="s">
        <v>681</v>
      </c>
      <c r="F375" s="218" t="s">
        <v>682</v>
      </c>
      <c r="G375" s="219" t="s">
        <v>283</v>
      </c>
      <c r="H375" s="220">
        <v>373</v>
      </c>
      <c r="I375" s="221"/>
      <c r="J375" s="222">
        <f>ROUND(I375*H375,2)</f>
        <v>0</v>
      </c>
      <c r="K375" s="218" t="s">
        <v>251</v>
      </c>
      <c r="L375" s="48"/>
      <c r="M375" s="223" t="s">
        <v>44</v>
      </c>
      <c r="N375" s="224" t="s">
        <v>53</v>
      </c>
      <c r="O375" s="88"/>
      <c r="P375" s="225">
        <f>O375*H375</f>
        <v>0</v>
      </c>
      <c r="Q375" s="225">
        <v>0.00059999999999999995</v>
      </c>
      <c r="R375" s="225">
        <f>Q375*H375</f>
        <v>0.22379999999999997</v>
      </c>
      <c r="S375" s="225">
        <v>0</v>
      </c>
      <c r="T375" s="226">
        <f>S375*H375</f>
        <v>0</v>
      </c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R375" s="227" t="s">
        <v>171</v>
      </c>
      <c r="AT375" s="227" t="s">
        <v>155</v>
      </c>
      <c r="AU375" s="227" t="s">
        <v>21</v>
      </c>
      <c r="AY375" s="20" t="s">
        <v>152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20" t="s">
        <v>90</v>
      </c>
      <c r="BK375" s="228">
        <f>ROUND(I375*H375,2)</f>
        <v>0</v>
      </c>
      <c r="BL375" s="20" t="s">
        <v>171</v>
      </c>
      <c r="BM375" s="227" t="s">
        <v>683</v>
      </c>
    </row>
    <row r="376" s="2" customFormat="1">
      <c r="A376" s="42"/>
      <c r="B376" s="43"/>
      <c r="C376" s="44"/>
      <c r="D376" s="249" t="s">
        <v>253</v>
      </c>
      <c r="E376" s="44"/>
      <c r="F376" s="250" t="s">
        <v>684</v>
      </c>
      <c r="G376" s="44"/>
      <c r="H376" s="44"/>
      <c r="I376" s="231"/>
      <c r="J376" s="44"/>
      <c r="K376" s="44"/>
      <c r="L376" s="48"/>
      <c r="M376" s="232"/>
      <c r="N376" s="233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253</v>
      </c>
      <c r="AU376" s="20" t="s">
        <v>21</v>
      </c>
    </row>
    <row r="377" s="13" customFormat="1">
      <c r="A377" s="13"/>
      <c r="B377" s="234"/>
      <c r="C377" s="235"/>
      <c r="D377" s="229" t="s">
        <v>166</v>
      </c>
      <c r="E377" s="236" t="s">
        <v>44</v>
      </c>
      <c r="F377" s="237" t="s">
        <v>685</v>
      </c>
      <c r="G377" s="235"/>
      <c r="H377" s="238">
        <v>373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166</v>
      </c>
      <c r="AU377" s="244" t="s">
        <v>21</v>
      </c>
      <c r="AV377" s="13" t="s">
        <v>21</v>
      </c>
      <c r="AW377" s="13" t="s">
        <v>42</v>
      </c>
      <c r="AX377" s="13" t="s">
        <v>90</v>
      </c>
      <c r="AY377" s="244" t="s">
        <v>152</v>
      </c>
    </row>
    <row r="378" s="2" customFormat="1" ht="16.5" customHeight="1">
      <c r="A378" s="42"/>
      <c r="B378" s="43"/>
      <c r="C378" s="216" t="s">
        <v>686</v>
      </c>
      <c r="D378" s="216" t="s">
        <v>155</v>
      </c>
      <c r="E378" s="217" t="s">
        <v>687</v>
      </c>
      <c r="F378" s="218" t="s">
        <v>688</v>
      </c>
      <c r="G378" s="219" t="s">
        <v>283</v>
      </c>
      <c r="H378" s="220">
        <v>373</v>
      </c>
      <c r="I378" s="221"/>
      <c r="J378" s="222">
        <f>ROUND(I378*H378,2)</f>
        <v>0</v>
      </c>
      <c r="K378" s="218" t="s">
        <v>251</v>
      </c>
      <c r="L378" s="48"/>
      <c r="M378" s="223" t="s">
        <v>44</v>
      </c>
      <c r="N378" s="224" t="s">
        <v>53</v>
      </c>
      <c r="O378" s="88"/>
      <c r="P378" s="225">
        <f>O378*H378</f>
        <v>0</v>
      </c>
      <c r="Q378" s="225">
        <v>0</v>
      </c>
      <c r="R378" s="225">
        <f>Q378*H378</f>
        <v>0</v>
      </c>
      <c r="S378" s="225">
        <v>0</v>
      </c>
      <c r="T378" s="226">
        <f>S378*H378</f>
        <v>0</v>
      </c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R378" s="227" t="s">
        <v>171</v>
      </c>
      <c r="AT378" s="227" t="s">
        <v>155</v>
      </c>
      <c r="AU378" s="227" t="s">
        <v>21</v>
      </c>
      <c r="AY378" s="20" t="s">
        <v>152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20" t="s">
        <v>90</v>
      </c>
      <c r="BK378" s="228">
        <f>ROUND(I378*H378,2)</f>
        <v>0</v>
      </c>
      <c r="BL378" s="20" t="s">
        <v>171</v>
      </c>
      <c r="BM378" s="227" t="s">
        <v>689</v>
      </c>
    </row>
    <row r="379" s="2" customFormat="1">
      <c r="A379" s="42"/>
      <c r="B379" s="43"/>
      <c r="C379" s="44"/>
      <c r="D379" s="249" t="s">
        <v>253</v>
      </c>
      <c r="E379" s="44"/>
      <c r="F379" s="250" t="s">
        <v>690</v>
      </c>
      <c r="G379" s="44"/>
      <c r="H379" s="44"/>
      <c r="I379" s="231"/>
      <c r="J379" s="44"/>
      <c r="K379" s="44"/>
      <c r="L379" s="48"/>
      <c r="M379" s="232"/>
      <c r="N379" s="233"/>
      <c r="O379" s="88"/>
      <c r="P379" s="88"/>
      <c r="Q379" s="88"/>
      <c r="R379" s="88"/>
      <c r="S379" s="88"/>
      <c r="T379" s="89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T379" s="20" t="s">
        <v>253</v>
      </c>
      <c r="AU379" s="20" t="s">
        <v>21</v>
      </c>
    </row>
    <row r="380" s="12" customFormat="1" ht="22.8" customHeight="1">
      <c r="A380" s="12"/>
      <c r="B380" s="200"/>
      <c r="C380" s="201"/>
      <c r="D380" s="202" t="s">
        <v>81</v>
      </c>
      <c r="E380" s="214" t="s">
        <v>691</v>
      </c>
      <c r="F380" s="214" t="s">
        <v>692</v>
      </c>
      <c r="G380" s="201"/>
      <c r="H380" s="201"/>
      <c r="I380" s="204"/>
      <c r="J380" s="215">
        <f>BK380</f>
        <v>0</v>
      </c>
      <c r="K380" s="201"/>
      <c r="L380" s="206"/>
      <c r="M380" s="207"/>
      <c r="N380" s="208"/>
      <c r="O380" s="208"/>
      <c r="P380" s="209">
        <f>SUM(P381:P406)</f>
        <v>0</v>
      </c>
      <c r="Q380" s="208"/>
      <c r="R380" s="209">
        <f>SUM(R381:R406)</f>
        <v>0</v>
      </c>
      <c r="S380" s="208"/>
      <c r="T380" s="210">
        <f>SUM(T381:T406)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1" t="s">
        <v>90</v>
      </c>
      <c r="AT380" s="212" t="s">
        <v>81</v>
      </c>
      <c r="AU380" s="212" t="s">
        <v>90</v>
      </c>
      <c r="AY380" s="211" t="s">
        <v>152</v>
      </c>
      <c r="BK380" s="213">
        <f>SUM(BK381:BK406)</f>
        <v>0</v>
      </c>
    </row>
    <row r="381" s="2" customFormat="1" ht="21.75" customHeight="1">
      <c r="A381" s="42"/>
      <c r="B381" s="43"/>
      <c r="C381" s="216" t="s">
        <v>693</v>
      </c>
      <c r="D381" s="216" t="s">
        <v>155</v>
      </c>
      <c r="E381" s="217" t="s">
        <v>694</v>
      </c>
      <c r="F381" s="218" t="s">
        <v>695</v>
      </c>
      <c r="G381" s="219" t="s">
        <v>365</v>
      </c>
      <c r="H381" s="220">
        <v>166</v>
      </c>
      <c r="I381" s="221"/>
      <c r="J381" s="222">
        <f>ROUND(I381*H381,2)</f>
        <v>0</v>
      </c>
      <c r="K381" s="218" t="s">
        <v>251</v>
      </c>
      <c r="L381" s="48"/>
      <c r="M381" s="223" t="s">
        <v>44</v>
      </c>
      <c r="N381" s="224" t="s">
        <v>53</v>
      </c>
      <c r="O381" s="88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R381" s="227" t="s">
        <v>171</v>
      </c>
      <c r="AT381" s="227" t="s">
        <v>155</v>
      </c>
      <c r="AU381" s="227" t="s">
        <v>21</v>
      </c>
      <c r="AY381" s="20" t="s">
        <v>152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20" t="s">
        <v>90</v>
      </c>
      <c r="BK381" s="228">
        <f>ROUND(I381*H381,2)</f>
        <v>0</v>
      </c>
      <c r="BL381" s="20" t="s">
        <v>171</v>
      </c>
      <c r="BM381" s="227" t="s">
        <v>696</v>
      </c>
    </row>
    <row r="382" s="2" customFormat="1">
      <c r="A382" s="42"/>
      <c r="B382" s="43"/>
      <c r="C382" s="44"/>
      <c r="D382" s="249" t="s">
        <v>253</v>
      </c>
      <c r="E382" s="44"/>
      <c r="F382" s="250" t="s">
        <v>697</v>
      </c>
      <c r="G382" s="44"/>
      <c r="H382" s="44"/>
      <c r="I382" s="231"/>
      <c r="J382" s="44"/>
      <c r="K382" s="44"/>
      <c r="L382" s="48"/>
      <c r="M382" s="232"/>
      <c r="N382" s="233"/>
      <c r="O382" s="88"/>
      <c r="P382" s="88"/>
      <c r="Q382" s="88"/>
      <c r="R382" s="88"/>
      <c r="S382" s="88"/>
      <c r="T382" s="89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T382" s="20" t="s">
        <v>253</v>
      </c>
      <c r="AU382" s="20" t="s">
        <v>21</v>
      </c>
    </row>
    <row r="383" s="13" customFormat="1">
      <c r="A383" s="13"/>
      <c r="B383" s="234"/>
      <c r="C383" s="235"/>
      <c r="D383" s="229" t="s">
        <v>166</v>
      </c>
      <c r="E383" s="236" t="s">
        <v>44</v>
      </c>
      <c r="F383" s="237" t="s">
        <v>698</v>
      </c>
      <c r="G383" s="235"/>
      <c r="H383" s="238">
        <v>166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166</v>
      </c>
      <c r="AU383" s="244" t="s">
        <v>21</v>
      </c>
      <c r="AV383" s="13" t="s">
        <v>21</v>
      </c>
      <c r="AW383" s="13" t="s">
        <v>42</v>
      </c>
      <c r="AX383" s="13" t="s">
        <v>90</v>
      </c>
      <c r="AY383" s="244" t="s">
        <v>152</v>
      </c>
    </row>
    <row r="384" s="2" customFormat="1" ht="24.15" customHeight="1">
      <c r="A384" s="42"/>
      <c r="B384" s="43"/>
      <c r="C384" s="216" t="s">
        <v>699</v>
      </c>
      <c r="D384" s="216" t="s">
        <v>155</v>
      </c>
      <c r="E384" s="217" t="s">
        <v>700</v>
      </c>
      <c r="F384" s="218" t="s">
        <v>701</v>
      </c>
      <c r="G384" s="219" t="s">
        <v>365</v>
      </c>
      <c r="H384" s="220">
        <v>664</v>
      </c>
      <c r="I384" s="221"/>
      <c r="J384" s="222">
        <f>ROUND(I384*H384,2)</f>
        <v>0</v>
      </c>
      <c r="K384" s="218" t="s">
        <v>251</v>
      </c>
      <c r="L384" s="48"/>
      <c r="M384" s="223" t="s">
        <v>44</v>
      </c>
      <c r="N384" s="224" t="s">
        <v>53</v>
      </c>
      <c r="O384" s="88"/>
      <c r="P384" s="225">
        <f>O384*H384</f>
        <v>0</v>
      </c>
      <c r="Q384" s="225">
        <v>0</v>
      </c>
      <c r="R384" s="225">
        <f>Q384*H384</f>
        <v>0</v>
      </c>
      <c r="S384" s="225">
        <v>0</v>
      </c>
      <c r="T384" s="226">
        <f>S384*H384</f>
        <v>0</v>
      </c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R384" s="227" t="s">
        <v>171</v>
      </c>
      <c r="AT384" s="227" t="s">
        <v>155</v>
      </c>
      <c r="AU384" s="227" t="s">
        <v>21</v>
      </c>
      <c r="AY384" s="20" t="s">
        <v>152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20" t="s">
        <v>90</v>
      </c>
      <c r="BK384" s="228">
        <f>ROUND(I384*H384,2)</f>
        <v>0</v>
      </c>
      <c r="BL384" s="20" t="s">
        <v>171</v>
      </c>
      <c r="BM384" s="227" t="s">
        <v>702</v>
      </c>
    </row>
    <row r="385" s="2" customFormat="1">
      <c r="A385" s="42"/>
      <c r="B385" s="43"/>
      <c r="C385" s="44"/>
      <c r="D385" s="249" t="s">
        <v>253</v>
      </c>
      <c r="E385" s="44"/>
      <c r="F385" s="250" t="s">
        <v>703</v>
      </c>
      <c r="G385" s="44"/>
      <c r="H385" s="44"/>
      <c r="I385" s="231"/>
      <c r="J385" s="44"/>
      <c r="K385" s="44"/>
      <c r="L385" s="48"/>
      <c r="M385" s="232"/>
      <c r="N385" s="233"/>
      <c r="O385" s="88"/>
      <c r="P385" s="88"/>
      <c r="Q385" s="88"/>
      <c r="R385" s="88"/>
      <c r="S385" s="88"/>
      <c r="T385" s="89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T385" s="20" t="s">
        <v>253</v>
      </c>
      <c r="AU385" s="20" t="s">
        <v>21</v>
      </c>
    </row>
    <row r="386" s="13" customFormat="1">
      <c r="A386" s="13"/>
      <c r="B386" s="234"/>
      <c r="C386" s="235"/>
      <c r="D386" s="229" t="s">
        <v>166</v>
      </c>
      <c r="E386" s="236" t="s">
        <v>44</v>
      </c>
      <c r="F386" s="237" t="s">
        <v>698</v>
      </c>
      <c r="G386" s="235"/>
      <c r="H386" s="238">
        <v>166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166</v>
      </c>
      <c r="AU386" s="244" t="s">
        <v>21</v>
      </c>
      <c r="AV386" s="13" t="s">
        <v>21</v>
      </c>
      <c r="AW386" s="13" t="s">
        <v>42</v>
      </c>
      <c r="AX386" s="13" t="s">
        <v>90</v>
      </c>
      <c r="AY386" s="244" t="s">
        <v>152</v>
      </c>
    </row>
    <row r="387" s="13" customFormat="1">
      <c r="A387" s="13"/>
      <c r="B387" s="234"/>
      <c r="C387" s="235"/>
      <c r="D387" s="229" t="s">
        <v>166</v>
      </c>
      <c r="E387" s="235"/>
      <c r="F387" s="237" t="s">
        <v>704</v>
      </c>
      <c r="G387" s="235"/>
      <c r="H387" s="238">
        <v>664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166</v>
      </c>
      <c r="AU387" s="244" t="s">
        <v>21</v>
      </c>
      <c r="AV387" s="13" t="s">
        <v>21</v>
      </c>
      <c r="AW387" s="13" t="s">
        <v>4</v>
      </c>
      <c r="AX387" s="13" t="s">
        <v>90</v>
      </c>
      <c r="AY387" s="244" t="s">
        <v>152</v>
      </c>
    </row>
    <row r="388" s="2" customFormat="1" ht="24.15" customHeight="1">
      <c r="A388" s="42"/>
      <c r="B388" s="43"/>
      <c r="C388" s="216" t="s">
        <v>705</v>
      </c>
      <c r="D388" s="216" t="s">
        <v>155</v>
      </c>
      <c r="E388" s="217" t="s">
        <v>706</v>
      </c>
      <c r="F388" s="218" t="s">
        <v>707</v>
      </c>
      <c r="G388" s="219" t="s">
        <v>365</v>
      </c>
      <c r="H388" s="220">
        <v>1081.5060000000001</v>
      </c>
      <c r="I388" s="221"/>
      <c r="J388" s="222">
        <f>ROUND(I388*H388,2)</f>
        <v>0</v>
      </c>
      <c r="K388" s="218" t="s">
        <v>251</v>
      </c>
      <c r="L388" s="48"/>
      <c r="M388" s="223" t="s">
        <v>44</v>
      </c>
      <c r="N388" s="224" t="s">
        <v>53</v>
      </c>
      <c r="O388" s="88"/>
      <c r="P388" s="225">
        <f>O388*H388</f>
        <v>0</v>
      </c>
      <c r="Q388" s="225">
        <v>0</v>
      </c>
      <c r="R388" s="225">
        <f>Q388*H388</f>
        <v>0</v>
      </c>
      <c r="S388" s="225">
        <v>0</v>
      </c>
      <c r="T388" s="226">
        <f>S388*H388</f>
        <v>0</v>
      </c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R388" s="227" t="s">
        <v>171</v>
      </c>
      <c r="AT388" s="227" t="s">
        <v>155</v>
      </c>
      <c r="AU388" s="227" t="s">
        <v>21</v>
      </c>
      <c r="AY388" s="20" t="s">
        <v>152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20" t="s">
        <v>90</v>
      </c>
      <c r="BK388" s="228">
        <f>ROUND(I388*H388,2)</f>
        <v>0</v>
      </c>
      <c r="BL388" s="20" t="s">
        <v>171</v>
      </c>
      <c r="BM388" s="227" t="s">
        <v>708</v>
      </c>
    </row>
    <row r="389" s="2" customFormat="1">
      <c r="A389" s="42"/>
      <c r="B389" s="43"/>
      <c r="C389" s="44"/>
      <c r="D389" s="249" t="s">
        <v>253</v>
      </c>
      <c r="E389" s="44"/>
      <c r="F389" s="250" t="s">
        <v>709</v>
      </c>
      <c r="G389" s="44"/>
      <c r="H389" s="44"/>
      <c r="I389" s="231"/>
      <c r="J389" s="44"/>
      <c r="K389" s="44"/>
      <c r="L389" s="48"/>
      <c r="M389" s="232"/>
      <c r="N389" s="233"/>
      <c r="O389" s="88"/>
      <c r="P389" s="88"/>
      <c r="Q389" s="88"/>
      <c r="R389" s="88"/>
      <c r="S389" s="88"/>
      <c r="T389" s="89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T389" s="20" t="s">
        <v>253</v>
      </c>
      <c r="AU389" s="20" t="s">
        <v>21</v>
      </c>
    </row>
    <row r="390" s="13" customFormat="1">
      <c r="A390" s="13"/>
      <c r="B390" s="234"/>
      <c r="C390" s="235"/>
      <c r="D390" s="229" t="s">
        <v>166</v>
      </c>
      <c r="E390" s="236" t="s">
        <v>44</v>
      </c>
      <c r="F390" s="237" t="s">
        <v>710</v>
      </c>
      <c r="G390" s="235"/>
      <c r="H390" s="238">
        <v>715.52999999999997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166</v>
      </c>
      <c r="AU390" s="244" t="s">
        <v>21</v>
      </c>
      <c r="AV390" s="13" t="s">
        <v>21</v>
      </c>
      <c r="AW390" s="13" t="s">
        <v>42</v>
      </c>
      <c r="AX390" s="13" t="s">
        <v>82</v>
      </c>
      <c r="AY390" s="244" t="s">
        <v>152</v>
      </c>
    </row>
    <row r="391" s="13" customFormat="1">
      <c r="A391" s="13"/>
      <c r="B391" s="234"/>
      <c r="C391" s="235"/>
      <c r="D391" s="229" t="s">
        <v>166</v>
      </c>
      <c r="E391" s="236" t="s">
        <v>44</v>
      </c>
      <c r="F391" s="237" t="s">
        <v>711</v>
      </c>
      <c r="G391" s="235"/>
      <c r="H391" s="238">
        <v>365.976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166</v>
      </c>
      <c r="AU391" s="244" t="s">
        <v>21</v>
      </c>
      <c r="AV391" s="13" t="s">
        <v>21</v>
      </c>
      <c r="AW391" s="13" t="s">
        <v>42</v>
      </c>
      <c r="AX391" s="13" t="s">
        <v>82</v>
      </c>
      <c r="AY391" s="244" t="s">
        <v>152</v>
      </c>
    </row>
    <row r="392" s="14" customFormat="1">
      <c r="A392" s="14"/>
      <c r="B392" s="251"/>
      <c r="C392" s="252"/>
      <c r="D392" s="229" t="s">
        <v>166</v>
      </c>
      <c r="E392" s="253" t="s">
        <v>44</v>
      </c>
      <c r="F392" s="254" t="s">
        <v>261</v>
      </c>
      <c r="G392" s="252"/>
      <c r="H392" s="255">
        <v>1081.5060000000001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166</v>
      </c>
      <c r="AU392" s="261" t="s">
        <v>21</v>
      </c>
      <c r="AV392" s="14" t="s">
        <v>171</v>
      </c>
      <c r="AW392" s="14" t="s">
        <v>42</v>
      </c>
      <c r="AX392" s="14" t="s">
        <v>90</v>
      </c>
      <c r="AY392" s="261" t="s">
        <v>152</v>
      </c>
    </row>
    <row r="393" s="2" customFormat="1" ht="24.15" customHeight="1">
      <c r="A393" s="42"/>
      <c r="B393" s="43"/>
      <c r="C393" s="216" t="s">
        <v>712</v>
      </c>
      <c r="D393" s="216" t="s">
        <v>155</v>
      </c>
      <c r="E393" s="217" t="s">
        <v>713</v>
      </c>
      <c r="F393" s="218" t="s">
        <v>714</v>
      </c>
      <c r="G393" s="219" t="s">
        <v>365</v>
      </c>
      <c r="H393" s="220">
        <v>4326.0240000000003</v>
      </c>
      <c r="I393" s="221"/>
      <c r="J393" s="222">
        <f>ROUND(I393*H393,2)</f>
        <v>0</v>
      </c>
      <c r="K393" s="218" t="s">
        <v>251</v>
      </c>
      <c r="L393" s="48"/>
      <c r="M393" s="223" t="s">
        <v>44</v>
      </c>
      <c r="N393" s="224" t="s">
        <v>53</v>
      </c>
      <c r="O393" s="88"/>
      <c r="P393" s="225">
        <f>O393*H393</f>
        <v>0</v>
      </c>
      <c r="Q393" s="225">
        <v>0</v>
      </c>
      <c r="R393" s="225">
        <f>Q393*H393</f>
        <v>0</v>
      </c>
      <c r="S393" s="225">
        <v>0</v>
      </c>
      <c r="T393" s="226">
        <f>S393*H393</f>
        <v>0</v>
      </c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R393" s="227" t="s">
        <v>171</v>
      </c>
      <c r="AT393" s="227" t="s">
        <v>155</v>
      </c>
      <c r="AU393" s="227" t="s">
        <v>21</v>
      </c>
      <c r="AY393" s="20" t="s">
        <v>152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20" t="s">
        <v>90</v>
      </c>
      <c r="BK393" s="228">
        <f>ROUND(I393*H393,2)</f>
        <v>0</v>
      </c>
      <c r="BL393" s="20" t="s">
        <v>171</v>
      </c>
      <c r="BM393" s="227" t="s">
        <v>715</v>
      </c>
    </row>
    <row r="394" s="2" customFormat="1">
      <c r="A394" s="42"/>
      <c r="B394" s="43"/>
      <c r="C394" s="44"/>
      <c r="D394" s="249" t="s">
        <v>253</v>
      </c>
      <c r="E394" s="44"/>
      <c r="F394" s="250" t="s">
        <v>716</v>
      </c>
      <c r="G394" s="44"/>
      <c r="H394" s="44"/>
      <c r="I394" s="231"/>
      <c r="J394" s="44"/>
      <c r="K394" s="44"/>
      <c r="L394" s="48"/>
      <c r="M394" s="232"/>
      <c r="N394" s="233"/>
      <c r="O394" s="88"/>
      <c r="P394" s="88"/>
      <c r="Q394" s="88"/>
      <c r="R394" s="88"/>
      <c r="S394" s="88"/>
      <c r="T394" s="89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T394" s="20" t="s">
        <v>253</v>
      </c>
      <c r="AU394" s="20" t="s">
        <v>21</v>
      </c>
    </row>
    <row r="395" s="13" customFormat="1">
      <c r="A395" s="13"/>
      <c r="B395" s="234"/>
      <c r="C395" s="235"/>
      <c r="D395" s="229" t="s">
        <v>166</v>
      </c>
      <c r="E395" s="236" t="s">
        <v>44</v>
      </c>
      <c r="F395" s="237" t="s">
        <v>710</v>
      </c>
      <c r="G395" s="235"/>
      <c r="H395" s="238">
        <v>715.52999999999997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166</v>
      </c>
      <c r="AU395" s="244" t="s">
        <v>21</v>
      </c>
      <c r="AV395" s="13" t="s">
        <v>21</v>
      </c>
      <c r="AW395" s="13" t="s">
        <v>42</v>
      </c>
      <c r="AX395" s="13" t="s">
        <v>82</v>
      </c>
      <c r="AY395" s="244" t="s">
        <v>152</v>
      </c>
    </row>
    <row r="396" s="13" customFormat="1">
      <c r="A396" s="13"/>
      <c r="B396" s="234"/>
      <c r="C396" s="235"/>
      <c r="D396" s="229" t="s">
        <v>166</v>
      </c>
      <c r="E396" s="236" t="s">
        <v>44</v>
      </c>
      <c r="F396" s="237" t="s">
        <v>711</v>
      </c>
      <c r="G396" s="235"/>
      <c r="H396" s="238">
        <v>365.976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166</v>
      </c>
      <c r="AU396" s="244" t="s">
        <v>21</v>
      </c>
      <c r="AV396" s="13" t="s">
        <v>21</v>
      </c>
      <c r="AW396" s="13" t="s">
        <v>42</v>
      </c>
      <c r="AX396" s="13" t="s">
        <v>82</v>
      </c>
      <c r="AY396" s="244" t="s">
        <v>152</v>
      </c>
    </row>
    <row r="397" s="14" customFormat="1">
      <c r="A397" s="14"/>
      <c r="B397" s="251"/>
      <c r="C397" s="252"/>
      <c r="D397" s="229" t="s">
        <v>166</v>
      </c>
      <c r="E397" s="253" t="s">
        <v>44</v>
      </c>
      <c r="F397" s="254" t="s">
        <v>261</v>
      </c>
      <c r="G397" s="252"/>
      <c r="H397" s="255">
        <v>1081.5060000000001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1" t="s">
        <v>166</v>
      </c>
      <c r="AU397" s="261" t="s">
        <v>21</v>
      </c>
      <c r="AV397" s="14" t="s">
        <v>171</v>
      </c>
      <c r="AW397" s="14" t="s">
        <v>42</v>
      </c>
      <c r="AX397" s="14" t="s">
        <v>90</v>
      </c>
      <c r="AY397" s="261" t="s">
        <v>152</v>
      </c>
    </row>
    <row r="398" s="13" customFormat="1">
      <c r="A398" s="13"/>
      <c r="B398" s="234"/>
      <c r="C398" s="235"/>
      <c r="D398" s="229" t="s">
        <v>166</v>
      </c>
      <c r="E398" s="235"/>
      <c r="F398" s="237" t="s">
        <v>717</v>
      </c>
      <c r="G398" s="235"/>
      <c r="H398" s="238">
        <v>4326.0240000000003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166</v>
      </c>
      <c r="AU398" s="244" t="s">
        <v>21</v>
      </c>
      <c r="AV398" s="13" t="s">
        <v>21</v>
      </c>
      <c r="AW398" s="13" t="s">
        <v>4</v>
      </c>
      <c r="AX398" s="13" t="s">
        <v>90</v>
      </c>
      <c r="AY398" s="244" t="s">
        <v>152</v>
      </c>
    </row>
    <row r="399" s="2" customFormat="1" ht="24.15" customHeight="1">
      <c r="A399" s="42"/>
      <c r="B399" s="43"/>
      <c r="C399" s="216" t="s">
        <v>718</v>
      </c>
      <c r="D399" s="216" t="s">
        <v>155</v>
      </c>
      <c r="E399" s="217" t="s">
        <v>719</v>
      </c>
      <c r="F399" s="218" t="s">
        <v>720</v>
      </c>
      <c r="G399" s="219" t="s">
        <v>365</v>
      </c>
      <c r="H399" s="220">
        <v>166</v>
      </c>
      <c r="I399" s="221"/>
      <c r="J399" s="222">
        <f>ROUND(I399*H399,2)</f>
        <v>0</v>
      </c>
      <c r="K399" s="218" t="s">
        <v>251</v>
      </c>
      <c r="L399" s="48"/>
      <c r="M399" s="223" t="s">
        <v>44</v>
      </c>
      <c r="N399" s="224" t="s">
        <v>53</v>
      </c>
      <c r="O399" s="88"/>
      <c r="P399" s="225">
        <f>O399*H399</f>
        <v>0</v>
      </c>
      <c r="Q399" s="225">
        <v>0</v>
      </c>
      <c r="R399" s="225">
        <f>Q399*H399</f>
        <v>0</v>
      </c>
      <c r="S399" s="225">
        <v>0</v>
      </c>
      <c r="T399" s="226">
        <f>S399*H399</f>
        <v>0</v>
      </c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R399" s="227" t="s">
        <v>171</v>
      </c>
      <c r="AT399" s="227" t="s">
        <v>155</v>
      </c>
      <c r="AU399" s="227" t="s">
        <v>21</v>
      </c>
      <c r="AY399" s="20" t="s">
        <v>152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20" t="s">
        <v>90</v>
      </c>
      <c r="BK399" s="228">
        <f>ROUND(I399*H399,2)</f>
        <v>0</v>
      </c>
      <c r="BL399" s="20" t="s">
        <v>171</v>
      </c>
      <c r="BM399" s="227" t="s">
        <v>721</v>
      </c>
    </row>
    <row r="400" s="2" customFormat="1">
      <c r="A400" s="42"/>
      <c r="B400" s="43"/>
      <c r="C400" s="44"/>
      <c r="D400" s="249" t="s">
        <v>253</v>
      </c>
      <c r="E400" s="44"/>
      <c r="F400" s="250" t="s">
        <v>722</v>
      </c>
      <c r="G400" s="44"/>
      <c r="H400" s="44"/>
      <c r="I400" s="231"/>
      <c r="J400" s="44"/>
      <c r="K400" s="44"/>
      <c r="L400" s="48"/>
      <c r="M400" s="232"/>
      <c r="N400" s="233"/>
      <c r="O400" s="88"/>
      <c r="P400" s="88"/>
      <c r="Q400" s="88"/>
      <c r="R400" s="88"/>
      <c r="S400" s="88"/>
      <c r="T400" s="89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T400" s="20" t="s">
        <v>253</v>
      </c>
      <c r="AU400" s="20" t="s">
        <v>21</v>
      </c>
    </row>
    <row r="401" s="2" customFormat="1" ht="24.15" customHeight="1">
      <c r="A401" s="42"/>
      <c r="B401" s="43"/>
      <c r="C401" s="216" t="s">
        <v>723</v>
      </c>
      <c r="D401" s="216" t="s">
        <v>155</v>
      </c>
      <c r="E401" s="217" t="s">
        <v>724</v>
      </c>
      <c r="F401" s="218" t="s">
        <v>364</v>
      </c>
      <c r="G401" s="219" t="s">
        <v>365</v>
      </c>
      <c r="H401" s="220">
        <v>715.52999999999997</v>
      </c>
      <c r="I401" s="221"/>
      <c r="J401" s="222">
        <f>ROUND(I401*H401,2)</f>
        <v>0</v>
      </c>
      <c r="K401" s="218" t="s">
        <v>251</v>
      </c>
      <c r="L401" s="48"/>
      <c r="M401" s="223" t="s">
        <v>44</v>
      </c>
      <c r="N401" s="224" t="s">
        <v>53</v>
      </c>
      <c r="O401" s="88"/>
      <c r="P401" s="225">
        <f>O401*H401</f>
        <v>0</v>
      </c>
      <c r="Q401" s="225">
        <v>0</v>
      </c>
      <c r="R401" s="225">
        <f>Q401*H401</f>
        <v>0</v>
      </c>
      <c r="S401" s="225">
        <v>0</v>
      </c>
      <c r="T401" s="226">
        <f>S401*H401</f>
        <v>0</v>
      </c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R401" s="227" t="s">
        <v>171</v>
      </c>
      <c r="AT401" s="227" t="s">
        <v>155</v>
      </c>
      <c r="AU401" s="227" t="s">
        <v>21</v>
      </c>
      <c r="AY401" s="20" t="s">
        <v>152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20" t="s">
        <v>90</v>
      </c>
      <c r="BK401" s="228">
        <f>ROUND(I401*H401,2)</f>
        <v>0</v>
      </c>
      <c r="BL401" s="20" t="s">
        <v>171</v>
      </c>
      <c r="BM401" s="227" t="s">
        <v>725</v>
      </c>
    </row>
    <row r="402" s="2" customFormat="1">
      <c r="A402" s="42"/>
      <c r="B402" s="43"/>
      <c r="C402" s="44"/>
      <c r="D402" s="249" t="s">
        <v>253</v>
      </c>
      <c r="E402" s="44"/>
      <c r="F402" s="250" t="s">
        <v>726</v>
      </c>
      <c r="G402" s="44"/>
      <c r="H402" s="44"/>
      <c r="I402" s="231"/>
      <c r="J402" s="44"/>
      <c r="K402" s="44"/>
      <c r="L402" s="48"/>
      <c r="M402" s="232"/>
      <c r="N402" s="233"/>
      <c r="O402" s="88"/>
      <c r="P402" s="88"/>
      <c r="Q402" s="88"/>
      <c r="R402" s="88"/>
      <c r="S402" s="88"/>
      <c r="T402" s="89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T402" s="20" t="s">
        <v>253</v>
      </c>
      <c r="AU402" s="20" t="s">
        <v>21</v>
      </c>
    </row>
    <row r="403" s="13" customFormat="1">
      <c r="A403" s="13"/>
      <c r="B403" s="234"/>
      <c r="C403" s="235"/>
      <c r="D403" s="229" t="s">
        <v>166</v>
      </c>
      <c r="E403" s="236" t="s">
        <v>44</v>
      </c>
      <c r="F403" s="237" t="s">
        <v>710</v>
      </c>
      <c r="G403" s="235"/>
      <c r="H403" s="238">
        <v>715.52999999999997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166</v>
      </c>
      <c r="AU403" s="244" t="s">
        <v>21</v>
      </c>
      <c r="AV403" s="13" t="s">
        <v>21</v>
      </c>
      <c r="AW403" s="13" t="s">
        <v>42</v>
      </c>
      <c r="AX403" s="13" t="s">
        <v>90</v>
      </c>
      <c r="AY403" s="244" t="s">
        <v>152</v>
      </c>
    </row>
    <row r="404" s="2" customFormat="1" ht="24.15" customHeight="1">
      <c r="A404" s="42"/>
      <c r="B404" s="43"/>
      <c r="C404" s="216" t="s">
        <v>727</v>
      </c>
      <c r="D404" s="216" t="s">
        <v>155</v>
      </c>
      <c r="E404" s="217" t="s">
        <v>728</v>
      </c>
      <c r="F404" s="218" t="s">
        <v>729</v>
      </c>
      <c r="G404" s="219" t="s">
        <v>365</v>
      </c>
      <c r="H404" s="220">
        <v>365.976</v>
      </c>
      <c r="I404" s="221"/>
      <c r="J404" s="222">
        <f>ROUND(I404*H404,2)</f>
        <v>0</v>
      </c>
      <c r="K404" s="218" t="s">
        <v>251</v>
      </c>
      <c r="L404" s="48"/>
      <c r="M404" s="223" t="s">
        <v>44</v>
      </c>
      <c r="N404" s="224" t="s">
        <v>53</v>
      </c>
      <c r="O404" s="88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R404" s="227" t="s">
        <v>171</v>
      </c>
      <c r="AT404" s="227" t="s">
        <v>155</v>
      </c>
      <c r="AU404" s="227" t="s">
        <v>21</v>
      </c>
      <c r="AY404" s="20" t="s">
        <v>152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20" t="s">
        <v>90</v>
      </c>
      <c r="BK404" s="228">
        <f>ROUND(I404*H404,2)</f>
        <v>0</v>
      </c>
      <c r="BL404" s="20" t="s">
        <v>171</v>
      </c>
      <c r="BM404" s="227" t="s">
        <v>730</v>
      </c>
    </row>
    <row r="405" s="2" customFormat="1">
      <c r="A405" s="42"/>
      <c r="B405" s="43"/>
      <c r="C405" s="44"/>
      <c r="D405" s="249" t="s">
        <v>253</v>
      </c>
      <c r="E405" s="44"/>
      <c r="F405" s="250" t="s">
        <v>731</v>
      </c>
      <c r="G405" s="44"/>
      <c r="H405" s="44"/>
      <c r="I405" s="231"/>
      <c r="J405" s="44"/>
      <c r="K405" s="44"/>
      <c r="L405" s="48"/>
      <c r="M405" s="232"/>
      <c r="N405" s="233"/>
      <c r="O405" s="88"/>
      <c r="P405" s="88"/>
      <c r="Q405" s="88"/>
      <c r="R405" s="88"/>
      <c r="S405" s="88"/>
      <c r="T405" s="89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T405" s="20" t="s">
        <v>253</v>
      </c>
      <c r="AU405" s="20" t="s">
        <v>21</v>
      </c>
    </row>
    <row r="406" s="13" customFormat="1">
      <c r="A406" s="13"/>
      <c r="B406" s="234"/>
      <c r="C406" s="235"/>
      <c r="D406" s="229" t="s">
        <v>166</v>
      </c>
      <c r="E406" s="236" t="s">
        <v>44</v>
      </c>
      <c r="F406" s="237" t="s">
        <v>711</v>
      </c>
      <c r="G406" s="235"/>
      <c r="H406" s="238">
        <v>365.976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166</v>
      </c>
      <c r="AU406" s="244" t="s">
        <v>21</v>
      </c>
      <c r="AV406" s="13" t="s">
        <v>21</v>
      </c>
      <c r="AW406" s="13" t="s">
        <v>42</v>
      </c>
      <c r="AX406" s="13" t="s">
        <v>90</v>
      </c>
      <c r="AY406" s="244" t="s">
        <v>152</v>
      </c>
    </row>
    <row r="407" s="12" customFormat="1" ht="22.8" customHeight="1">
      <c r="A407" s="12"/>
      <c r="B407" s="200"/>
      <c r="C407" s="201"/>
      <c r="D407" s="202" t="s">
        <v>81</v>
      </c>
      <c r="E407" s="214" t="s">
        <v>732</v>
      </c>
      <c r="F407" s="214" t="s">
        <v>733</v>
      </c>
      <c r="G407" s="201"/>
      <c r="H407" s="201"/>
      <c r="I407" s="204"/>
      <c r="J407" s="215">
        <f>BK407</f>
        <v>0</v>
      </c>
      <c r="K407" s="201"/>
      <c r="L407" s="206"/>
      <c r="M407" s="207"/>
      <c r="N407" s="208"/>
      <c r="O407" s="208"/>
      <c r="P407" s="209">
        <f>SUM(P408:P409)</f>
        <v>0</v>
      </c>
      <c r="Q407" s="208"/>
      <c r="R407" s="209">
        <f>SUM(R408:R409)</f>
        <v>0</v>
      </c>
      <c r="S407" s="208"/>
      <c r="T407" s="210">
        <f>SUM(T408:T409)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1" t="s">
        <v>90</v>
      </c>
      <c r="AT407" s="212" t="s">
        <v>81</v>
      </c>
      <c r="AU407" s="212" t="s">
        <v>90</v>
      </c>
      <c r="AY407" s="211" t="s">
        <v>152</v>
      </c>
      <c r="BK407" s="213">
        <f>SUM(BK408:BK409)</f>
        <v>0</v>
      </c>
    </row>
    <row r="408" s="2" customFormat="1" ht="24.15" customHeight="1">
      <c r="A408" s="42"/>
      <c r="B408" s="43"/>
      <c r="C408" s="216" t="s">
        <v>734</v>
      </c>
      <c r="D408" s="216" t="s">
        <v>155</v>
      </c>
      <c r="E408" s="217" t="s">
        <v>735</v>
      </c>
      <c r="F408" s="218" t="s">
        <v>736</v>
      </c>
      <c r="G408" s="219" t="s">
        <v>365</v>
      </c>
      <c r="H408" s="220">
        <v>791.44899999999996</v>
      </c>
      <c r="I408" s="221"/>
      <c r="J408" s="222">
        <f>ROUND(I408*H408,2)</f>
        <v>0</v>
      </c>
      <c r="K408" s="218" t="s">
        <v>251</v>
      </c>
      <c r="L408" s="48"/>
      <c r="M408" s="223" t="s">
        <v>44</v>
      </c>
      <c r="N408" s="224" t="s">
        <v>53</v>
      </c>
      <c r="O408" s="88"/>
      <c r="P408" s="225">
        <f>O408*H408</f>
        <v>0</v>
      </c>
      <c r="Q408" s="225">
        <v>0</v>
      </c>
      <c r="R408" s="225">
        <f>Q408*H408</f>
        <v>0</v>
      </c>
      <c r="S408" s="225">
        <v>0</v>
      </c>
      <c r="T408" s="226">
        <f>S408*H408</f>
        <v>0</v>
      </c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R408" s="227" t="s">
        <v>171</v>
      </c>
      <c r="AT408" s="227" t="s">
        <v>155</v>
      </c>
      <c r="AU408" s="227" t="s">
        <v>21</v>
      </c>
      <c r="AY408" s="20" t="s">
        <v>152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20" t="s">
        <v>90</v>
      </c>
      <c r="BK408" s="228">
        <f>ROUND(I408*H408,2)</f>
        <v>0</v>
      </c>
      <c r="BL408" s="20" t="s">
        <v>171</v>
      </c>
      <c r="BM408" s="227" t="s">
        <v>737</v>
      </c>
    </row>
    <row r="409" s="2" customFormat="1">
      <c r="A409" s="42"/>
      <c r="B409" s="43"/>
      <c r="C409" s="44"/>
      <c r="D409" s="249" t="s">
        <v>253</v>
      </c>
      <c r="E409" s="44"/>
      <c r="F409" s="250" t="s">
        <v>738</v>
      </c>
      <c r="G409" s="44"/>
      <c r="H409" s="44"/>
      <c r="I409" s="231"/>
      <c r="J409" s="44"/>
      <c r="K409" s="44"/>
      <c r="L409" s="48"/>
      <c r="M409" s="272"/>
      <c r="N409" s="273"/>
      <c r="O409" s="274"/>
      <c r="P409" s="274"/>
      <c r="Q409" s="274"/>
      <c r="R409" s="274"/>
      <c r="S409" s="274"/>
      <c r="T409" s="275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T409" s="20" t="s">
        <v>253</v>
      </c>
      <c r="AU409" s="20" t="s">
        <v>21</v>
      </c>
    </row>
    <row r="410" s="2" customFormat="1" ht="6.96" customHeight="1">
      <c r="A410" s="42"/>
      <c r="B410" s="63"/>
      <c r="C410" s="64"/>
      <c r="D410" s="64"/>
      <c r="E410" s="64"/>
      <c r="F410" s="64"/>
      <c r="G410" s="64"/>
      <c r="H410" s="64"/>
      <c r="I410" s="64"/>
      <c r="J410" s="64"/>
      <c r="K410" s="64"/>
      <c r="L410" s="48"/>
      <c r="M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</row>
  </sheetData>
  <sheetProtection sheet="1" autoFilter="0" formatColumns="0" formatRows="0" objects="1" scenarios="1" spinCount="100000" saltValue="u5Lt6+45iCccQWa9G42d9RIzpAl1pW5KdgPl6gkDWrk+dYeCzm6IDrTpl0PG0u3u63SBSLVtg8WTPA5jjqKQow==" hashValue="D4E+VKWVjTCG20EHsMSm1Whnw8XAkfVT4sKbT5tgOX0B+eau88fh5s2w3GGLODouioXbD0BQxP9RnHXUFFPeww==" algorithmName="SHA-512" password="88F3"/>
  <autoFilter ref="C93:K4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5_01/113107221"/>
    <hyperlink ref="F101" r:id="rId2" display="https://podminky.urs.cz/item/CS_URS_2025_01/113107223"/>
    <hyperlink ref="F105" r:id="rId3" display="https://podminky.urs.cz/item/CS_URS_2025_01/113107242"/>
    <hyperlink ref="F108" r:id="rId4" display="https://podminky.urs.cz/item/CS_URS_2025_01/113154522"/>
    <hyperlink ref="F111" r:id="rId5" display="https://podminky.urs.cz/item/CS_URS_2025_01/115101201"/>
    <hyperlink ref="F114" r:id="rId6" display="https://podminky.urs.cz/item/CS_URS_2025_01/115101301"/>
    <hyperlink ref="F116" r:id="rId7" display="https://podminky.urs.cz/item/CS_URS_2025_01/119001412"/>
    <hyperlink ref="F124" r:id="rId8" display="https://podminky.urs.cz/item/CS_URS_2025_01/119001421"/>
    <hyperlink ref="F132" r:id="rId9" display="https://podminky.urs.cz/item/CS_URS_2025_01/129001101"/>
    <hyperlink ref="F135" r:id="rId10" display="https://podminky.urs.cz/item/CS_URS_2025_01/132254206"/>
    <hyperlink ref="F144" r:id="rId11" display="https://podminky.urs.cz/item/CS_URS_2025_01/132354204"/>
    <hyperlink ref="F147" r:id="rId12" display="https://podminky.urs.cz/item/CS_URS_2025_01/132454203"/>
    <hyperlink ref="F150" r:id="rId13" display="https://podminky.urs.cz/item/CS_URS_2025_01/151811132"/>
    <hyperlink ref="F158" r:id="rId14" display="https://podminky.urs.cz/item/CS_URS_2025_01/151811232"/>
    <hyperlink ref="F160" r:id="rId15" display="https://podminky.urs.cz/item/CS_URS_2025_01/162351104"/>
    <hyperlink ref="F163" r:id="rId16" display="https://podminky.urs.cz/item/CS_URS_2025_01/162751117"/>
    <hyperlink ref="F166" r:id="rId17" display="https://podminky.urs.cz/item/CS_URS_2025_01/162751137"/>
    <hyperlink ref="F169" r:id="rId18" display="https://podminky.urs.cz/item/CS_URS_2025_01/167151111"/>
    <hyperlink ref="F172" r:id="rId19" display="https://podminky.urs.cz/item/CS_URS_2025_01/171201231"/>
    <hyperlink ref="F176" r:id="rId20" display="https://podminky.urs.cz/item/CS_URS_2025_01/171251201"/>
    <hyperlink ref="F179" r:id="rId21" display="https://podminky.urs.cz/item/CS_URS_2025_01/174151101"/>
    <hyperlink ref="F182" r:id="rId22" display="https://podminky.urs.cz/item/CS_URS_2025_01/175151101"/>
    <hyperlink ref="F192" r:id="rId23" display="https://podminky.urs.cz/item/CS_URS_2025_01/181951112"/>
    <hyperlink ref="F196" r:id="rId24" display="https://podminky.urs.cz/item/CS_URS_2025_01/359901111"/>
    <hyperlink ref="F204" r:id="rId25" display="https://podminky.urs.cz/item/CS_URS_2025_01/359901211"/>
    <hyperlink ref="F207" r:id="rId26" display="https://podminky.urs.cz/item/CS_URS_2025_01/451572111"/>
    <hyperlink ref="F215" r:id="rId27" display="https://podminky.urs.cz/item/CS_URS_2025_01/452112112"/>
    <hyperlink ref="F221" r:id="rId28" display="https://podminky.urs.cz/item/CS_URS_2025_01/452112122"/>
    <hyperlink ref="F224" r:id="rId29" display="https://podminky.urs.cz/item/CS_URS_2025_01/452311141"/>
    <hyperlink ref="F227" r:id="rId30" display="https://podminky.urs.cz/item/CS_URS_2025_01/452351111"/>
    <hyperlink ref="F230" r:id="rId31" display="https://podminky.urs.cz/item/CS_URS_2025_01/452351112"/>
    <hyperlink ref="F234" r:id="rId32" display="https://podminky.urs.cz/item/CS_URS_2025_01/564231111"/>
    <hyperlink ref="F237" r:id="rId33" display="https://podminky.urs.cz/item/CS_URS_2025_01/564851111"/>
    <hyperlink ref="F240" r:id="rId34" display="https://podminky.urs.cz/item/CS_URS_2025_01/564861111"/>
    <hyperlink ref="F243" r:id="rId35" display="https://podminky.urs.cz/item/CS_URS_2025_01/565155101"/>
    <hyperlink ref="F246" r:id="rId36" display="https://podminky.urs.cz/item/CS_URS_2025_01/573191111"/>
    <hyperlink ref="F249" r:id="rId37" display="https://podminky.urs.cz/item/CS_URS_2025_01/577134111"/>
    <hyperlink ref="F254" r:id="rId38" display="https://podminky.urs.cz/item/CS_URS_2025_01/810441811"/>
    <hyperlink ref="F256" r:id="rId39" display="https://podminky.urs.cz/item/CS_URS_2025_01/894411121"/>
    <hyperlink ref="F324" r:id="rId40" display="https://podminky.urs.cz/item/CS_URS_2025_01/899131121"/>
    <hyperlink ref="F328" r:id="rId41" display="https://podminky.urs.cz/item/CS_URS_2025_01/899910211"/>
    <hyperlink ref="F330" r:id="rId42" display="https://podminky.urs.cz/item/CS_URS_2025_01/871310430"/>
    <hyperlink ref="F340" r:id="rId43" display="https://podminky.urs.cz/item/CS_URS_2025_01/871363123"/>
    <hyperlink ref="F345" r:id="rId44" display="https://podminky.urs.cz/item/CS_URS_2025_01/871373123"/>
    <hyperlink ref="F350" r:id="rId45" display="https://podminky.urs.cz/item/CS_URS_2025_01/877360320"/>
    <hyperlink ref="F359" r:id="rId46" display="https://podminky.urs.cz/item/CS_URS_2025_01/877370330"/>
    <hyperlink ref="F366" r:id="rId47" display="https://podminky.urs.cz/item/CS_URS_2025_01/899712111"/>
    <hyperlink ref="F369" r:id="rId48" display="https://podminky.urs.cz/item/CS_URS_2025_01/899713111"/>
    <hyperlink ref="F372" r:id="rId49" display="https://podminky.urs.cz/item/CS_URS_2025_01/899722113"/>
    <hyperlink ref="F376" r:id="rId50" display="https://podminky.urs.cz/item/CS_URS_2025_01/919732221"/>
    <hyperlink ref="F379" r:id="rId51" display="https://podminky.urs.cz/item/CS_URS_2025_01/919735113"/>
    <hyperlink ref="F382" r:id="rId52" display="https://podminky.urs.cz/item/CS_URS_2025_01/997013501"/>
    <hyperlink ref="F385" r:id="rId53" display="https://podminky.urs.cz/item/CS_URS_2025_01/997013509"/>
    <hyperlink ref="F389" r:id="rId54" display="https://podminky.urs.cz/item/CS_URS_2025_01/997221551"/>
    <hyperlink ref="F394" r:id="rId55" display="https://podminky.urs.cz/item/CS_URS_2025_01/997221559"/>
    <hyperlink ref="F400" r:id="rId56" display="https://podminky.urs.cz/item/CS_URS_2025_01/997013871"/>
    <hyperlink ref="F402" r:id="rId57" display="https://podminky.urs.cz/item/CS_URS_2025_01/997221873"/>
    <hyperlink ref="F405" r:id="rId58" display="https://podminky.urs.cz/item/CS_URS_2025_01/997221875"/>
    <hyperlink ref="F409" r:id="rId59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  <c r="AZ2" s="248" t="s">
        <v>739</v>
      </c>
      <c r="BA2" s="248" t="s">
        <v>211</v>
      </c>
      <c r="BB2" s="248" t="s">
        <v>212</v>
      </c>
      <c r="BC2" s="248" t="s">
        <v>740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214</v>
      </c>
      <c r="BA3" s="248" t="s">
        <v>215</v>
      </c>
      <c r="BB3" s="248" t="s">
        <v>212</v>
      </c>
      <c r="BC3" s="248" t="s">
        <v>741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  <c r="AZ4" s="248" t="s">
        <v>221</v>
      </c>
      <c r="BA4" s="248" t="s">
        <v>222</v>
      </c>
      <c r="BB4" s="248" t="s">
        <v>212</v>
      </c>
      <c r="BC4" s="248" t="s">
        <v>742</v>
      </c>
      <c r="BD4" s="248" t="s">
        <v>21</v>
      </c>
    </row>
    <row r="5" s="1" customFormat="1" ht="6.96" customHeight="1">
      <c r="B5" s="23"/>
      <c r="L5" s="23"/>
      <c r="AZ5" s="248" t="s">
        <v>224</v>
      </c>
      <c r="BA5" s="248" t="s">
        <v>225</v>
      </c>
      <c r="BB5" s="248" t="s">
        <v>44</v>
      </c>
      <c r="BC5" s="248" t="s">
        <v>743</v>
      </c>
      <c r="BD5" s="248" t="s">
        <v>21</v>
      </c>
    </row>
    <row r="6" s="1" customFormat="1" ht="12" customHeight="1">
      <c r="B6" s="23"/>
      <c r="D6" s="146" t="s">
        <v>16</v>
      </c>
      <c r="L6" s="23"/>
      <c r="AZ6" s="248" t="s">
        <v>227</v>
      </c>
      <c r="BA6" s="248" t="s">
        <v>228</v>
      </c>
      <c r="BB6" s="248" t="s">
        <v>44</v>
      </c>
      <c r="BC6" s="248" t="s">
        <v>744</v>
      </c>
      <c r="BD6" s="248" t="s">
        <v>21</v>
      </c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  <c r="AZ7" s="248" t="s">
        <v>745</v>
      </c>
      <c r="BA7" s="248" t="s">
        <v>746</v>
      </c>
      <c r="BB7" s="248" t="s">
        <v>44</v>
      </c>
      <c r="BC7" s="248" t="s">
        <v>747</v>
      </c>
      <c r="BD7" s="248" t="s">
        <v>21</v>
      </c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2"/>
      <c r="B9" s="48"/>
      <c r="C9" s="42"/>
      <c r="D9" s="42"/>
      <c r="E9" s="147" t="s">
        <v>230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233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748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44</v>
      </c>
      <c r="G13" s="42"/>
      <c r="H13" s="42"/>
      <c r="I13" s="146" t="s">
        <v>20</v>
      </c>
      <c r="J13" s="137" t="s">
        <v>44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16. 2. 2021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44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44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">
        <v>44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235</v>
      </c>
      <c r="F23" s="42"/>
      <c r="G23" s="42"/>
      <c r="H23" s="42"/>
      <c r="I23" s="146" t="s">
        <v>34</v>
      </c>
      <c r="J23" s="137" t="s">
        <v>44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43</v>
      </c>
      <c r="E25" s="42"/>
      <c r="F25" s="42"/>
      <c r="G25" s="42"/>
      <c r="H25" s="42"/>
      <c r="I25" s="146" t="s">
        <v>31</v>
      </c>
      <c r="J25" s="137" t="s">
        <v>44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236</v>
      </c>
      <c r="F26" s="42"/>
      <c r="G26" s="42"/>
      <c r="H26" s="42"/>
      <c r="I26" s="146" t="s">
        <v>34</v>
      </c>
      <c r="J26" s="137" t="s">
        <v>44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46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44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48</v>
      </c>
      <c r="E32" s="42"/>
      <c r="F32" s="42"/>
      <c r="G32" s="42"/>
      <c r="H32" s="42"/>
      <c r="I32" s="42"/>
      <c r="J32" s="157">
        <f>ROUND(J94,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50</v>
      </c>
      <c r="G34" s="42"/>
      <c r="H34" s="42"/>
      <c r="I34" s="158" t="s">
        <v>49</v>
      </c>
      <c r="J34" s="158" t="s">
        <v>51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52</v>
      </c>
      <c r="E35" s="146" t="s">
        <v>53</v>
      </c>
      <c r="F35" s="160">
        <f>ROUND((SUM(BE94:BE291)),  2)</f>
        <v>0</v>
      </c>
      <c r="G35" s="42"/>
      <c r="H35" s="42"/>
      <c r="I35" s="161">
        <v>0.20999999999999999</v>
      </c>
      <c r="J35" s="160">
        <f>ROUND(((SUM(BE94:BE291))*I35),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54</v>
      </c>
      <c r="F36" s="160">
        <f>ROUND((SUM(BF94:BF291)),  2)</f>
        <v>0</v>
      </c>
      <c r="G36" s="42"/>
      <c r="H36" s="42"/>
      <c r="I36" s="161">
        <v>0.12</v>
      </c>
      <c r="J36" s="160">
        <f>ROUND(((SUM(BF94:BF291))*I36),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55</v>
      </c>
      <c r="F37" s="160">
        <f>ROUND((SUM(BG94:BG291)),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56</v>
      </c>
      <c r="F38" s="160">
        <f>ROUND((SUM(BH94:BH291)),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57</v>
      </c>
      <c r="F39" s="160">
        <f>ROUND((SUM(BI94:BI291)),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58</v>
      </c>
      <c r="E41" s="164"/>
      <c r="F41" s="164"/>
      <c r="G41" s="165" t="s">
        <v>59</v>
      </c>
      <c r="H41" s="166" t="s">
        <v>60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129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Rekonstrukce vodovodu a kanalizace Dolní Němčice - 2026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230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233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SO-01.2 - Stávající deštová kanalizace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Dolní Němčice</v>
      </c>
      <c r="G56" s="44"/>
      <c r="H56" s="44"/>
      <c r="I56" s="35" t="s">
        <v>24</v>
      </c>
      <c r="J56" s="76" t="str">
        <f>IF(J14="","",J14)</f>
        <v>16. 2. 2021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5.15" customHeight="1">
      <c r="A58" s="42"/>
      <c r="B58" s="43"/>
      <c r="C58" s="35" t="s">
        <v>30</v>
      </c>
      <c r="D58" s="44"/>
      <c r="E58" s="44"/>
      <c r="F58" s="30" t="str">
        <f>E17</f>
        <v>Město Dačice</v>
      </c>
      <c r="G58" s="44"/>
      <c r="H58" s="44"/>
      <c r="I58" s="35" t="s">
        <v>38</v>
      </c>
      <c r="J58" s="40" t="str">
        <f>E23</f>
        <v>Vakprojekt s.r.o.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43</v>
      </c>
      <c r="J59" s="40" t="str">
        <f>E26</f>
        <v xml:space="preserve"> 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130</v>
      </c>
      <c r="D61" s="175"/>
      <c r="E61" s="175"/>
      <c r="F61" s="175"/>
      <c r="G61" s="175"/>
      <c r="H61" s="175"/>
      <c r="I61" s="175"/>
      <c r="J61" s="176" t="s">
        <v>131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80</v>
      </c>
      <c r="D63" s="44"/>
      <c r="E63" s="44"/>
      <c r="F63" s="44"/>
      <c r="G63" s="44"/>
      <c r="H63" s="44"/>
      <c r="I63" s="44"/>
      <c r="J63" s="106">
        <f>J94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132</v>
      </c>
    </row>
    <row r="64" s="9" customFormat="1" ht="24.96" customHeight="1">
      <c r="A64" s="9"/>
      <c r="B64" s="178"/>
      <c r="C64" s="179"/>
      <c r="D64" s="180" t="s">
        <v>237</v>
      </c>
      <c r="E64" s="181"/>
      <c r="F64" s="181"/>
      <c r="G64" s="181"/>
      <c r="H64" s="181"/>
      <c r="I64" s="181"/>
      <c r="J64" s="182">
        <f>J95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238</v>
      </c>
      <c r="E65" s="186"/>
      <c r="F65" s="186"/>
      <c r="G65" s="186"/>
      <c r="H65" s="186"/>
      <c r="I65" s="186"/>
      <c r="J65" s="187">
        <f>J96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239</v>
      </c>
      <c r="E66" s="186"/>
      <c r="F66" s="186"/>
      <c r="G66" s="186"/>
      <c r="H66" s="186"/>
      <c r="I66" s="186"/>
      <c r="J66" s="187">
        <f>J167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240</v>
      </c>
      <c r="E67" s="186"/>
      <c r="F67" s="186"/>
      <c r="G67" s="186"/>
      <c r="H67" s="186"/>
      <c r="I67" s="186"/>
      <c r="J67" s="187">
        <f>J173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241</v>
      </c>
      <c r="E68" s="186"/>
      <c r="F68" s="186"/>
      <c r="G68" s="186"/>
      <c r="H68" s="186"/>
      <c r="I68" s="186"/>
      <c r="J68" s="187">
        <f>J207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242</v>
      </c>
      <c r="E69" s="186"/>
      <c r="F69" s="186"/>
      <c r="G69" s="186"/>
      <c r="H69" s="186"/>
      <c r="I69" s="186"/>
      <c r="J69" s="187">
        <f>J217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243</v>
      </c>
      <c r="E70" s="186"/>
      <c r="F70" s="186"/>
      <c r="G70" s="186"/>
      <c r="H70" s="186"/>
      <c r="I70" s="186"/>
      <c r="J70" s="187">
        <f>J268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9"/>
      <c r="D71" s="185" t="s">
        <v>244</v>
      </c>
      <c r="E71" s="186"/>
      <c r="F71" s="186"/>
      <c r="G71" s="186"/>
      <c r="H71" s="186"/>
      <c r="I71" s="186"/>
      <c r="J71" s="187">
        <f>J274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9"/>
      <c r="D72" s="185" t="s">
        <v>245</v>
      </c>
      <c r="E72" s="186"/>
      <c r="F72" s="186"/>
      <c r="G72" s="186"/>
      <c r="H72" s="186"/>
      <c r="I72" s="186"/>
      <c r="J72" s="187">
        <f>J289</f>
        <v>0</v>
      </c>
      <c r="K72" s="129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8" s="2" customFormat="1" ht="6.96" customHeight="1">
      <c r="A78" s="42"/>
      <c r="B78" s="65"/>
      <c r="C78" s="66"/>
      <c r="D78" s="66"/>
      <c r="E78" s="66"/>
      <c r="F78" s="66"/>
      <c r="G78" s="66"/>
      <c r="H78" s="66"/>
      <c r="I78" s="66"/>
      <c r="J78" s="66"/>
      <c r="K78" s="66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24.96" customHeight="1">
      <c r="A79" s="42"/>
      <c r="B79" s="43"/>
      <c r="C79" s="26" t="s">
        <v>137</v>
      </c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16</v>
      </c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6.5" customHeight="1">
      <c r="A82" s="42"/>
      <c r="B82" s="43"/>
      <c r="C82" s="44"/>
      <c r="D82" s="44"/>
      <c r="E82" s="173" t="str">
        <f>E7</f>
        <v>Rekonstrukce vodovodu a kanalizace Dolní Němčice - 2026</v>
      </c>
      <c r="F82" s="35"/>
      <c r="G82" s="35"/>
      <c r="H82" s="35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" customFormat="1" ht="12" customHeight="1">
      <c r="B83" s="24"/>
      <c r="C83" s="35" t="s">
        <v>127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2"/>
      <c r="B84" s="43"/>
      <c r="C84" s="44"/>
      <c r="D84" s="44"/>
      <c r="E84" s="173" t="s">
        <v>230</v>
      </c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2" customHeight="1">
      <c r="A85" s="42"/>
      <c r="B85" s="43"/>
      <c r="C85" s="35" t="s">
        <v>233</v>
      </c>
      <c r="D85" s="44"/>
      <c r="E85" s="44"/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6.5" customHeight="1">
      <c r="A86" s="42"/>
      <c r="B86" s="43"/>
      <c r="C86" s="44"/>
      <c r="D86" s="44"/>
      <c r="E86" s="73" t="str">
        <f>E11</f>
        <v>SO-01.2 - Stávající deštová kanalizace</v>
      </c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6.96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2" customHeight="1">
      <c r="A88" s="42"/>
      <c r="B88" s="43"/>
      <c r="C88" s="35" t="s">
        <v>22</v>
      </c>
      <c r="D88" s="44"/>
      <c r="E88" s="44"/>
      <c r="F88" s="30" t="str">
        <f>F14</f>
        <v>Dolní Němčice</v>
      </c>
      <c r="G88" s="44"/>
      <c r="H88" s="44"/>
      <c r="I88" s="35" t="s">
        <v>24</v>
      </c>
      <c r="J88" s="76" t="str">
        <f>IF(J14="","",J14)</f>
        <v>16. 2. 2021</v>
      </c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6.96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5.15" customHeight="1">
      <c r="A90" s="42"/>
      <c r="B90" s="43"/>
      <c r="C90" s="35" t="s">
        <v>30</v>
      </c>
      <c r="D90" s="44"/>
      <c r="E90" s="44"/>
      <c r="F90" s="30" t="str">
        <f>E17</f>
        <v>Město Dačice</v>
      </c>
      <c r="G90" s="44"/>
      <c r="H90" s="44"/>
      <c r="I90" s="35" t="s">
        <v>38</v>
      </c>
      <c r="J90" s="40" t="str">
        <f>E23</f>
        <v>Vakprojekt s.r.o.</v>
      </c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5.15" customHeight="1">
      <c r="A91" s="42"/>
      <c r="B91" s="43"/>
      <c r="C91" s="35" t="s">
        <v>36</v>
      </c>
      <c r="D91" s="44"/>
      <c r="E91" s="44"/>
      <c r="F91" s="30" t="str">
        <f>IF(E20="","",E20)</f>
        <v>Vyplň údaj</v>
      </c>
      <c r="G91" s="44"/>
      <c r="H91" s="44"/>
      <c r="I91" s="35" t="s">
        <v>43</v>
      </c>
      <c r="J91" s="40" t="str">
        <f>E26</f>
        <v xml:space="preserve"> </v>
      </c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0.32" customHeight="1">
      <c r="A92" s="42"/>
      <c r="B92" s="43"/>
      <c r="C92" s="44"/>
      <c r="D92" s="44"/>
      <c r="E92" s="44"/>
      <c r="F92" s="44"/>
      <c r="G92" s="44"/>
      <c r="H92" s="44"/>
      <c r="I92" s="44"/>
      <c r="J92" s="44"/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11" customFormat="1" ht="29.28" customHeight="1">
      <c r="A93" s="189"/>
      <c r="B93" s="190"/>
      <c r="C93" s="191" t="s">
        <v>138</v>
      </c>
      <c r="D93" s="192" t="s">
        <v>67</v>
      </c>
      <c r="E93" s="192" t="s">
        <v>63</v>
      </c>
      <c r="F93" s="192" t="s">
        <v>64</v>
      </c>
      <c r="G93" s="192" t="s">
        <v>139</v>
      </c>
      <c r="H93" s="192" t="s">
        <v>140</v>
      </c>
      <c r="I93" s="192" t="s">
        <v>141</v>
      </c>
      <c r="J93" s="192" t="s">
        <v>131</v>
      </c>
      <c r="K93" s="193" t="s">
        <v>142</v>
      </c>
      <c r="L93" s="194"/>
      <c r="M93" s="96" t="s">
        <v>44</v>
      </c>
      <c r="N93" s="97" t="s">
        <v>52</v>
      </c>
      <c r="O93" s="97" t="s">
        <v>143</v>
      </c>
      <c r="P93" s="97" t="s">
        <v>144</v>
      </c>
      <c r="Q93" s="97" t="s">
        <v>145</v>
      </c>
      <c r="R93" s="97" t="s">
        <v>146</v>
      </c>
      <c r="S93" s="97" t="s">
        <v>147</v>
      </c>
      <c r="T93" s="98" t="s">
        <v>148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2"/>
      <c r="B94" s="43"/>
      <c r="C94" s="103" t="s">
        <v>149</v>
      </c>
      <c r="D94" s="44"/>
      <c r="E94" s="44"/>
      <c r="F94" s="44"/>
      <c r="G94" s="44"/>
      <c r="H94" s="44"/>
      <c r="I94" s="44"/>
      <c r="J94" s="195">
        <f>BK94</f>
        <v>0</v>
      </c>
      <c r="K94" s="44"/>
      <c r="L94" s="48"/>
      <c r="M94" s="99"/>
      <c r="N94" s="196"/>
      <c r="O94" s="100"/>
      <c r="P94" s="197">
        <f>P95</f>
        <v>0</v>
      </c>
      <c r="Q94" s="100"/>
      <c r="R94" s="197">
        <f>R95</f>
        <v>212.5673007</v>
      </c>
      <c r="S94" s="100"/>
      <c r="T94" s="198">
        <f>T95</f>
        <v>41.879999999999995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81</v>
      </c>
      <c r="AU94" s="20" t="s">
        <v>132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81</v>
      </c>
      <c r="E95" s="203" t="s">
        <v>246</v>
      </c>
      <c r="F95" s="203" t="s">
        <v>247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P96+P167+P173+P207+P217+P268+P274+P289</f>
        <v>0</v>
      </c>
      <c r="Q95" s="208"/>
      <c r="R95" s="209">
        <f>R96+R167+R173+R207+R217+R268+R274+R289</f>
        <v>212.5673007</v>
      </c>
      <c r="S95" s="208"/>
      <c r="T95" s="210">
        <f>T96+T167+T173+T207+T217+T268+T274+T289</f>
        <v>41.879999999999995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90</v>
      </c>
      <c r="AT95" s="212" t="s">
        <v>81</v>
      </c>
      <c r="AU95" s="212" t="s">
        <v>82</v>
      </c>
      <c r="AY95" s="211" t="s">
        <v>152</v>
      </c>
      <c r="BK95" s="213">
        <f>BK96+BK167+BK173+BK207+BK217+BK268+BK274+BK289</f>
        <v>0</v>
      </c>
    </row>
    <row r="96" s="12" customFormat="1" ht="22.8" customHeight="1">
      <c r="A96" s="12"/>
      <c r="B96" s="200"/>
      <c r="C96" s="201"/>
      <c r="D96" s="202" t="s">
        <v>81</v>
      </c>
      <c r="E96" s="214" t="s">
        <v>90</v>
      </c>
      <c r="F96" s="214" t="s">
        <v>248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SUM(P97:P166)</f>
        <v>0</v>
      </c>
      <c r="Q96" s="208"/>
      <c r="R96" s="209">
        <f>SUM(R97:R166)</f>
        <v>121.27428999999999</v>
      </c>
      <c r="S96" s="208"/>
      <c r="T96" s="210">
        <f>SUM(T97:T166)</f>
        <v>13.129999999999999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90</v>
      </c>
      <c r="AT96" s="212" t="s">
        <v>81</v>
      </c>
      <c r="AU96" s="212" t="s">
        <v>90</v>
      </c>
      <c r="AY96" s="211" t="s">
        <v>152</v>
      </c>
      <c r="BK96" s="213">
        <f>SUM(BK97:BK166)</f>
        <v>0</v>
      </c>
    </row>
    <row r="97" s="2" customFormat="1" ht="37.8" customHeight="1">
      <c r="A97" s="42"/>
      <c r="B97" s="43"/>
      <c r="C97" s="216" t="s">
        <v>90</v>
      </c>
      <c r="D97" s="216" t="s">
        <v>155</v>
      </c>
      <c r="E97" s="217" t="s">
        <v>749</v>
      </c>
      <c r="F97" s="218" t="s">
        <v>750</v>
      </c>
      <c r="G97" s="219" t="s">
        <v>219</v>
      </c>
      <c r="H97" s="220">
        <v>13</v>
      </c>
      <c r="I97" s="221"/>
      <c r="J97" s="222">
        <f>ROUND(I97*H97,2)</f>
        <v>0</v>
      </c>
      <c r="K97" s="218" t="s">
        <v>251</v>
      </c>
      <c r="L97" s="48"/>
      <c r="M97" s="223" t="s">
        <v>44</v>
      </c>
      <c r="N97" s="224" t="s">
        <v>53</v>
      </c>
      <c r="O97" s="88"/>
      <c r="P97" s="225">
        <f>O97*H97</f>
        <v>0</v>
      </c>
      <c r="Q97" s="225">
        <v>0</v>
      </c>
      <c r="R97" s="225">
        <f>Q97*H97</f>
        <v>0</v>
      </c>
      <c r="S97" s="225">
        <v>0.26000000000000001</v>
      </c>
      <c r="T97" s="226">
        <f>S97*H97</f>
        <v>3.3799999999999999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7" t="s">
        <v>171</v>
      </c>
      <c r="AT97" s="227" t="s">
        <v>155</v>
      </c>
      <c r="AU97" s="227" t="s">
        <v>21</v>
      </c>
      <c r="AY97" s="20" t="s">
        <v>152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90</v>
      </c>
      <c r="BK97" s="228">
        <f>ROUND(I97*H97,2)</f>
        <v>0</v>
      </c>
      <c r="BL97" s="20" t="s">
        <v>171</v>
      </c>
      <c r="BM97" s="227" t="s">
        <v>751</v>
      </c>
    </row>
    <row r="98" s="2" customFormat="1">
      <c r="A98" s="42"/>
      <c r="B98" s="43"/>
      <c r="C98" s="44"/>
      <c r="D98" s="249" t="s">
        <v>253</v>
      </c>
      <c r="E98" s="44"/>
      <c r="F98" s="250" t="s">
        <v>752</v>
      </c>
      <c r="G98" s="44"/>
      <c r="H98" s="44"/>
      <c r="I98" s="231"/>
      <c r="J98" s="44"/>
      <c r="K98" s="44"/>
      <c r="L98" s="48"/>
      <c r="M98" s="232"/>
      <c r="N98" s="233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253</v>
      </c>
      <c r="AU98" s="20" t="s">
        <v>21</v>
      </c>
    </row>
    <row r="99" s="13" customFormat="1">
      <c r="A99" s="13"/>
      <c r="B99" s="234"/>
      <c r="C99" s="235"/>
      <c r="D99" s="229" t="s">
        <v>166</v>
      </c>
      <c r="E99" s="236" t="s">
        <v>44</v>
      </c>
      <c r="F99" s="237" t="s">
        <v>220</v>
      </c>
      <c r="G99" s="235"/>
      <c r="H99" s="238">
        <v>13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166</v>
      </c>
      <c r="AU99" s="244" t="s">
        <v>21</v>
      </c>
      <c r="AV99" s="13" t="s">
        <v>21</v>
      </c>
      <c r="AW99" s="13" t="s">
        <v>42</v>
      </c>
      <c r="AX99" s="13" t="s">
        <v>90</v>
      </c>
      <c r="AY99" s="244" t="s">
        <v>152</v>
      </c>
    </row>
    <row r="100" s="2" customFormat="1" ht="37.8" customHeight="1">
      <c r="A100" s="42"/>
      <c r="B100" s="43"/>
      <c r="C100" s="216" t="s">
        <v>21</v>
      </c>
      <c r="D100" s="216" t="s">
        <v>155</v>
      </c>
      <c r="E100" s="217" t="s">
        <v>753</v>
      </c>
      <c r="F100" s="218" t="s">
        <v>754</v>
      </c>
      <c r="G100" s="219" t="s">
        <v>219</v>
      </c>
      <c r="H100" s="220">
        <v>13</v>
      </c>
      <c r="I100" s="221"/>
      <c r="J100" s="222">
        <f>ROUND(I100*H100,2)</f>
        <v>0</v>
      </c>
      <c r="K100" s="218" t="s">
        <v>251</v>
      </c>
      <c r="L100" s="48"/>
      <c r="M100" s="223" t="s">
        <v>44</v>
      </c>
      <c r="N100" s="224" t="s">
        <v>53</v>
      </c>
      <c r="O100" s="88"/>
      <c r="P100" s="225">
        <f>O100*H100</f>
        <v>0</v>
      </c>
      <c r="Q100" s="225">
        <v>0</v>
      </c>
      <c r="R100" s="225">
        <f>Q100*H100</f>
        <v>0</v>
      </c>
      <c r="S100" s="225">
        <v>0.75</v>
      </c>
      <c r="T100" s="226">
        <f>S100*H100</f>
        <v>9.75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7" t="s">
        <v>171</v>
      </c>
      <c r="AT100" s="227" t="s">
        <v>155</v>
      </c>
      <c r="AU100" s="227" t="s">
        <v>21</v>
      </c>
      <c r="AY100" s="20" t="s">
        <v>152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90</v>
      </c>
      <c r="BK100" s="228">
        <f>ROUND(I100*H100,2)</f>
        <v>0</v>
      </c>
      <c r="BL100" s="20" t="s">
        <v>171</v>
      </c>
      <c r="BM100" s="227" t="s">
        <v>755</v>
      </c>
    </row>
    <row r="101" s="2" customFormat="1">
      <c r="A101" s="42"/>
      <c r="B101" s="43"/>
      <c r="C101" s="44"/>
      <c r="D101" s="249" t="s">
        <v>253</v>
      </c>
      <c r="E101" s="44"/>
      <c r="F101" s="250" t="s">
        <v>756</v>
      </c>
      <c r="G101" s="44"/>
      <c r="H101" s="44"/>
      <c r="I101" s="231"/>
      <c r="J101" s="44"/>
      <c r="K101" s="44"/>
      <c r="L101" s="48"/>
      <c r="M101" s="232"/>
      <c r="N101" s="233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253</v>
      </c>
      <c r="AU101" s="20" t="s">
        <v>21</v>
      </c>
    </row>
    <row r="102" s="13" customFormat="1">
      <c r="A102" s="13"/>
      <c r="B102" s="234"/>
      <c r="C102" s="235"/>
      <c r="D102" s="229" t="s">
        <v>166</v>
      </c>
      <c r="E102" s="236" t="s">
        <v>44</v>
      </c>
      <c r="F102" s="237" t="s">
        <v>220</v>
      </c>
      <c r="G102" s="235"/>
      <c r="H102" s="238">
        <v>13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166</v>
      </c>
      <c r="AU102" s="244" t="s">
        <v>21</v>
      </c>
      <c r="AV102" s="13" t="s">
        <v>21</v>
      </c>
      <c r="AW102" s="13" t="s">
        <v>42</v>
      </c>
      <c r="AX102" s="13" t="s">
        <v>90</v>
      </c>
      <c r="AY102" s="244" t="s">
        <v>152</v>
      </c>
    </row>
    <row r="103" s="2" customFormat="1" ht="16.5" customHeight="1">
      <c r="A103" s="42"/>
      <c r="B103" s="43"/>
      <c r="C103" s="216" t="s">
        <v>167</v>
      </c>
      <c r="D103" s="216" t="s">
        <v>155</v>
      </c>
      <c r="E103" s="217" t="s">
        <v>270</v>
      </c>
      <c r="F103" s="218" t="s">
        <v>271</v>
      </c>
      <c r="G103" s="219" t="s">
        <v>272</v>
      </c>
      <c r="H103" s="220">
        <v>24</v>
      </c>
      <c r="I103" s="221"/>
      <c r="J103" s="222">
        <f>ROUND(I103*H103,2)</f>
        <v>0</v>
      </c>
      <c r="K103" s="218" t="s">
        <v>251</v>
      </c>
      <c r="L103" s="48"/>
      <c r="M103" s="223" t="s">
        <v>44</v>
      </c>
      <c r="N103" s="224" t="s">
        <v>53</v>
      </c>
      <c r="O103" s="88"/>
      <c r="P103" s="225">
        <f>O103*H103</f>
        <v>0</v>
      </c>
      <c r="Q103" s="225">
        <v>3.0000000000000001E-05</v>
      </c>
      <c r="R103" s="225">
        <f>Q103*H103</f>
        <v>0.00072000000000000005</v>
      </c>
      <c r="S103" s="225">
        <v>0</v>
      </c>
      <c r="T103" s="226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7" t="s">
        <v>171</v>
      </c>
      <c r="AT103" s="227" t="s">
        <v>155</v>
      </c>
      <c r="AU103" s="227" t="s">
        <v>21</v>
      </c>
      <c r="AY103" s="20" t="s">
        <v>152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90</v>
      </c>
      <c r="BK103" s="228">
        <f>ROUND(I103*H103,2)</f>
        <v>0</v>
      </c>
      <c r="BL103" s="20" t="s">
        <v>171</v>
      </c>
      <c r="BM103" s="227" t="s">
        <v>757</v>
      </c>
    </row>
    <row r="104" s="2" customFormat="1">
      <c r="A104" s="42"/>
      <c r="B104" s="43"/>
      <c r="C104" s="44"/>
      <c r="D104" s="249" t="s">
        <v>253</v>
      </c>
      <c r="E104" s="44"/>
      <c r="F104" s="250" t="s">
        <v>274</v>
      </c>
      <c r="G104" s="44"/>
      <c r="H104" s="44"/>
      <c r="I104" s="231"/>
      <c r="J104" s="44"/>
      <c r="K104" s="44"/>
      <c r="L104" s="48"/>
      <c r="M104" s="232"/>
      <c r="N104" s="233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253</v>
      </c>
      <c r="AU104" s="20" t="s">
        <v>21</v>
      </c>
    </row>
    <row r="105" s="2" customFormat="1" ht="24.15" customHeight="1">
      <c r="A105" s="42"/>
      <c r="B105" s="43"/>
      <c r="C105" s="216" t="s">
        <v>171</v>
      </c>
      <c r="D105" s="216" t="s">
        <v>155</v>
      </c>
      <c r="E105" s="217" t="s">
        <v>276</v>
      </c>
      <c r="F105" s="218" t="s">
        <v>277</v>
      </c>
      <c r="G105" s="219" t="s">
        <v>278</v>
      </c>
      <c r="H105" s="220">
        <v>14</v>
      </c>
      <c r="I105" s="221"/>
      <c r="J105" s="222">
        <f>ROUND(I105*H105,2)</f>
        <v>0</v>
      </c>
      <c r="K105" s="218" t="s">
        <v>251</v>
      </c>
      <c r="L105" s="48"/>
      <c r="M105" s="223" t="s">
        <v>44</v>
      </c>
      <c r="N105" s="224" t="s">
        <v>53</v>
      </c>
      <c r="O105" s="88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7" t="s">
        <v>171</v>
      </c>
      <c r="AT105" s="227" t="s">
        <v>155</v>
      </c>
      <c r="AU105" s="227" t="s">
        <v>21</v>
      </c>
      <c r="AY105" s="20" t="s">
        <v>152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90</v>
      </c>
      <c r="BK105" s="228">
        <f>ROUND(I105*H105,2)</f>
        <v>0</v>
      </c>
      <c r="BL105" s="20" t="s">
        <v>171</v>
      </c>
      <c r="BM105" s="227" t="s">
        <v>758</v>
      </c>
    </row>
    <row r="106" s="2" customFormat="1">
      <c r="A106" s="42"/>
      <c r="B106" s="43"/>
      <c r="C106" s="44"/>
      <c r="D106" s="249" t="s">
        <v>253</v>
      </c>
      <c r="E106" s="44"/>
      <c r="F106" s="250" t="s">
        <v>280</v>
      </c>
      <c r="G106" s="44"/>
      <c r="H106" s="44"/>
      <c r="I106" s="231"/>
      <c r="J106" s="44"/>
      <c r="K106" s="44"/>
      <c r="L106" s="48"/>
      <c r="M106" s="232"/>
      <c r="N106" s="233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253</v>
      </c>
      <c r="AU106" s="20" t="s">
        <v>21</v>
      </c>
    </row>
    <row r="107" s="2" customFormat="1" ht="49.05" customHeight="1">
      <c r="A107" s="42"/>
      <c r="B107" s="43"/>
      <c r="C107" s="216" t="s">
        <v>151</v>
      </c>
      <c r="D107" s="216" t="s">
        <v>155</v>
      </c>
      <c r="E107" s="217" t="s">
        <v>281</v>
      </c>
      <c r="F107" s="218" t="s">
        <v>282</v>
      </c>
      <c r="G107" s="219" t="s">
        <v>283</v>
      </c>
      <c r="H107" s="220">
        <v>5</v>
      </c>
      <c r="I107" s="221"/>
      <c r="J107" s="222">
        <f>ROUND(I107*H107,2)</f>
        <v>0</v>
      </c>
      <c r="K107" s="218" t="s">
        <v>251</v>
      </c>
      <c r="L107" s="48"/>
      <c r="M107" s="223" t="s">
        <v>44</v>
      </c>
      <c r="N107" s="224" t="s">
        <v>53</v>
      </c>
      <c r="O107" s="88"/>
      <c r="P107" s="225">
        <f>O107*H107</f>
        <v>0</v>
      </c>
      <c r="Q107" s="225">
        <v>0.01269</v>
      </c>
      <c r="R107" s="225">
        <f>Q107*H107</f>
        <v>0.063450000000000006</v>
      </c>
      <c r="S107" s="225">
        <v>0</v>
      </c>
      <c r="T107" s="226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7" t="s">
        <v>171</v>
      </c>
      <c r="AT107" s="227" t="s">
        <v>155</v>
      </c>
      <c r="AU107" s="227" t="s">
        <v>21</v>
      </c>
      <c r="AY107" s="20" t="s">
        <v>152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90</v>
      </c>
      <c r="BK107" s="228">
        <f>ROUND(I107*H107,2)</f>
        <v>0</v>
      </c>
      <c r="BL107" s="20" t="s">
        <v>171</v>
      </c>
      <c r="BM107" s="227" t="s">
        <v>759</v>
      </c>
    </row>
    <row r="108" s="2" customFormat="1">
      <c r="A108" s="42"/>
      <c r="B108" s="43"/>
      <c r="C108" s="44"/>
      <c r="D108" s="249" t="s">
        <v>253</v>
      </c>
      <c r="E108" s="44"/>
      <c r="F108" s="250" t="s">
        <v>285</v>
      </c>
      <c r="G108" s="44"/>
      <c r="H108" s="44"/>
      <c r="I108" s="231"/>
      <c r="J108" s="44"/>
      <c r="K108" s="44"/>
      <c r="L108" s="48"/>
      <c r="M108" s="232"/>
      <c r="N108" s="233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253</v>
      </c>
      <c r="AU108" s="20" t="s">
        <v>21</v>
      </c>
    </row>
    <row r="109" s="13" customFormat="1">
      <c r="A109" s="13"/>
      <c r="B109" s="234"/>
      <c r="C109" s="235"/>
      <c r="D109" s="229" t="s">
        <v>166</v>
      </c>
      <c r="E109" s="236" t="s">
        <v>44</v>
      </c>
      <c r="F109" s="237" t="s">
        <v>760</v>
      </c>
      <c r="G109" s="235"/>
      <c r="H109" s="238">
        <v>5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166</v>
      </c>
      <c r="AU109" s="244" t="s">
        <v>21</v>
      </c>
      <c r="AV109" s="13" t="s">
        <v>21</v>
      </c>
      <c r="AW109" s="13" t="s">
        <v>42</v>
      </c>
      <c r="AX109" s="13" t="s">
        <v>90</v>
      </c>
      <c r="AY109" s="244" t="s">
        <v>152</v>
      </c>
    </row>
    <row r="110" s="2" customFormat="1" ht="49.05" customHeight="1">
      <c r="A110" s="42"/>
      <c r="B110" s="43"/>
      <c r="C110" s="216" t="s">
        <v>179</v>
      </c>
      <c r="D110" s="216" t="s">
        <v>155</v>
      </c>
      <c r="E110" s="217" t="s">
        <v>291</v>
      </c>
      <c r="F110" s="218" t="s">
        <v>292</v>
      </c>
      <c r="G110" s="219" t="s">
        <v>283</v>
      </c>
      <c r="H110" s="220">
        <v>6</v>
      </c>
      <c r="I110" s="221"/>
      <c r="J110" s="222">
        <f>ROUND(I110*H110,2)</f>
        <v>0</v>
      </c>
      <c r="K110" s="218" t="s">
        <v>251</v>
      </c>
      <c r="L110" s="48"/>
      <c r="M110" s="223" t="s">
        <v>44</v>
      </c>
      <c r="N110" s="224" t="s">
        <v>53</v>
      </c>
      <c r="O110" s="88"/>
      <c r="P110" s="225">
        <f>O110*H110</f>
        <v>0</v>
      </c>
      <c r="Q110" s="225">
        <v>0.036900000000000002</v>
      </c>
      <c r="R110" s="225">
        <f>Q110*H110</f>
        <v>0.22140000000000001</v>
      </c>
      <c r="S110" s="225">
        <v>0</v>
      </c>
      <c r="T110" s="226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7" t="s">
        <v>171</v>
      </c>
      <c r="AT110" s="227" t="s">
        <v>155</v>
      </c>
      <c r="AU110" s="227" t="s">
        <v>21</v>
      </c>
      <c r="AY110" s="20" t="s">
        <v>152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90</v>
      </c>
      <c r="BK110" s="228">
        <f>ROUND(I110*H110,2)</f>
        <v>0</v>
      </c>
      <c r="BL110" s="20" t="s">
        <v>171</v>
      </c>
      <c r="BM110" s="227" t="s">
        <v>761</v>
      </c>
    </row>
    <row r="111" s="2" customFormat="1">
      <c r="A111" s="42"/>
      <c r="B111" s="43"/>
      <c r="C111" s="44"/>
      <c r="D111" s="249" t="s">
        <v>253</v>
      </c>
      <c r="E111" s="44"/>
      <c r="F111" s="250" t="s">
        <v>294</v>
      </c>
      <c r="G111" s="44"/>
      <c r="H111" s="44"/>
      <c r="I111" s="231"/>
      <c r="J111" s="44"/>
      <c r="K111" s="44"/>
      <c r="L111" s="48"/>
      <c r="M111" s="232"/>
      <c r="N111" s="233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253</v>
      </c>
      <c r="AU111" s="20" t="s">
        <v>21</v>
      </c>
    </row>
    <row r="112" s="13" customFormat="1">
      <c r="A112" s="13"/>
      <c r="B112" s="234"/>
      <c r="C112" s="235"/>
      <c r="D112" s="229" t="s">
        <v>166</v>
      </c>
      <c r="E112" s="236" t="s">
        <v>44</v>
      </c>
      <c r="F112" s="237" t="s">
        <v>762</v>
      </c>
      <c r="G112" s="235"/>
      <c r="H112" s="238">
        <v>6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166</v>
      </c>
      <c r="AU112" s="244" t="s">
        <v>21</v>
      </c>
      <c r="AV112" s="13" t="s">
        <v>21</v>
      </c>
      <c r="AW112" s="13" t="s">
        <v>42</v>
      </c>
      <c r="AX112" s="13" t="s">
        <v>90</v>
      </c>
      <c r="AY112" s="244" t="s">
        <v>152</v>
      </c>
    </row>
    <row r="113" s="2" customFormat="1" ht="24.15" customHeight="1">
      <c r="A113" s="42"/>
      <c r="B113" s="43"/>
      <c r="C113" s="216" t="s">
        <v>184</v>
      </c>
      <c r="D113" s="216" t="s">
        <v>155</v>
      </c>
      <c r="E113" s="217" t="s">
        <v>300</v>
      </c>
      <c r="F113" s="218" t="s">
        <v>301</v>
      </c>
      <c r="G113" s="219" t="s">
        <v>212</v>
      </c>
      <c r="H113" s="220">
        <v>43.560000000000002</v>
      </c>
      <c r="I113" s="221"/>
      <c r="J113" s="222">
        <f>ROUND(I113*H113,2)</f>
        <v>0</v>
      </c>
      <c r="K113" s="218" t="s">
        <v>251</v>
      </c>
      <c r="L113" s="48"/>
      <c r="M113" s="223" t="s">
        <v>44</v>
      </c>
      <c r="N113" s="224" t="s">
        <v>53</v>
      </c>
      <c r="O113" s="88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7" t="s">
        <v>171</v>
      </c>
      <c r="AT113" s="227" t="s">
        <v>155</v>
      </c>
      <c r="AU113" s="227" t="s">
        <v>21</v>
      </c>
      <c r="AY113" s="20" t="s">
        <v>152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90</v>
      </c>
      <c r="BK113" s="228">
        <f>ROUND(I113*H113,2)</f>
        <v>0</v>
      </c>
      <c r="BL113" s="20" t="s">
        <v>171</v>
      </c>
      <c r="BM113" s="227" t="s">
        <v>763</v>
      </c>
    </row>
    <row r="114" s="2" customFormat="1">
      <c r="A114" s="42"/>
      <c r="B114" s="43"/>
      <c r="C114" s="44"/>
      <c r="D114" s="249" t="s">
        <v>253</v>
      </c>
      <c r="E114" s="44"/>
      <c r="F114" s="250" t="s">
        <v>303</v>
      </c>
      <c r="G114" s="44"/>
      <c r="H114" s="44"/>
      <c r="I114" s="231"/>
      <c r="J114" s="44"/>
      <c r="K114" s="44"/>
      <c r="L114" s="48"/>
      <c r="M114" s="232"/>
      <c r="N114" s="233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253</v>
      </c>
      <c r="AU114" s="20" t="s">
        <v>21</v>
      </c>
    </row>
    <row r="115" s="13" customFormat="1">
      <c r="A115" s="13"/>
      <c r="B115" s="234"/>
      <c r="C115" s="235"/>
      <c r="D115" s="229" t="s">
        <v>166</v>
      </c>
      <c r="E115" s="236" t="s">
        <v>44</v>
      </c>
      <c r="F115" s="237" t="s">
        <v>764</v>
      </c>
      <c r="G115" s="235"/>
      <c r="H115" s="238">
        <v>43.560000000000002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166</v>
      </c>
      <c r="AU115" s="244" t="s">
        <v>21</v>
      </c>
      <c r="AV115" s="13" t="s">
        <v>21</v>
      </c>
      <c r="AW115" s="13" t="s">
        <v>42</v>
      </c>
      <c r="AX115" s="13" t="s">
        <v>90</v>
      </c>
      <c r="AY115" s="244" t="s">
        <v>152</v>
      </c>
    </row>
    <row r="116" s="2" customFormat="1" ht="24.15" customHeight="1">
      <c r="A116" s="42"/>
      <c r="B116" s="43"/>
      <c r="C116" s="216" t="s">
        <v>188</v>
      </c>
      <c r="D116" s="216" t="s">
        <v>155</v>
      </c>
      <c r="E116" s="217" t="s">
        <v>765</v>
      </c>
      <c r="F116" s="218" t="s">
        <v>766</v>
      </c>
      <c r="G116" s="219" t="s">
        <v>212</v>
      </c>
      <c r="H116" s="220">
        <v>142.38399999999999</v>
      </c>
      <c r="I116" s="221"/>
      <c r="J116" s="222">
        <f>ROUND(I116*H116,2)</f>
        <v>0</v>
      </c>
      <c r="K116" s="218" t="s">
        <v>251</v>
      </c>
      <c r="L116" s="48"/>
      <c r="M116" s="223" t="s">
        <v>44</v>
      </c>
      <c r="N116" s="224" t="s">
        <v>53</v>
      </c>
      <c r="O116" s="88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7" t="s">
        <v>171</v>
      </c>
      <c r="AT116" s="227" t="s">
        <v>155</v>
      </c>
      <c r="AU116" s="227" t="s">
        <v>21</v>
      </c>
      <c r="AY116" s="20" t="s">
        <v>152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90</v>
      </c>
      <c r="BK116" s="228">
        <f>ROUND(I116*H116,2)</f>
        <v>0</v>
      </c>
      <c r="BL116" s="20" t="s">
        <v>171</v>
      </c>
      <c r="BM116" s="227" t="s">
        <v>767</v>
      </c>
    </row>
    <row r="117" s="2" customFormat="1">
      <c r="A117" s="42"/>
      <c r="B117" s="43"/>
      <c r="C117" s="44"/>
      <c r="D117" s="249" t="s">
        <v>253</v>
      </c>
      <c r="E117" s="44"/>
      <c r="F117" s="250" t="s">
        <v>768</v>
      </c>
      <c r="G117" s="44"/>
      <c r="H117" s="44"/>
      <c r="I117" s="231"/>
      <c r="J117" s="44"/>
      <c r="K117" s="44"/>
      <c r="L117" s="48"/>
      <c r="M117" s="232"/>
      <c r="N117" s="233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253</v>
      </c>
      <c r="AU117" s="20" t="s">
        <v>21</v>
      </c>
    </row>
    <row r="118" s="13" customFormat="1">
      <c r="A118" s="13"/>
      <c r="B118" s="234"/>
      <c r="C118" s="235"/>
      <c r="D118" s="229" t="s">
        <v>166</v>
      </c>
      <c r="E118" s="236" t="s">
        <v>44</v>
      </c>
      <c r="F118" s="237" t="s">
        <v>769</v>
      </c>
      <c r="G118" s="235"/>
      <c r="H118" s="238">
        <v>144.88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166</v>
      </c>
      <c r="AU118" s="244" t="s">
        <v>21</v>
      </c>
      <c r="AV118" s="13" t="s">
        <v>21</v>
      </c>
      <c r="AW118" s="13" t="s">
        <v>42</v>
      </c>
      <c r="AX118" s="13" t="s">
        <v>82</v>
      </c>
      <c r="AY118" s="244" t="s">
        <v>152</v>
      </c>
    </row>
    <row r="119" s="13" customFormat="1">
      <c r="A119" s="13"/>
      <c r="B119" s="234"/>
      <c r="C119" s="235"/>
      <c r="D119" s="229" t="s">
        <v>166</v>
      </c>
      <c r="E119" s="236" t="s">
        <v>44</v>
      </c>
      <c r="F119" s="237" t="s">
        <v>770</v>
      </c>
      <c r="G119" s="235"/>
      <c r="H119" s="238">
        <v>33.100000000000001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166</v>
      </c>
      <c r="AU119" s="244" t="s">
        <v>21</v>
      </c>
      <c r="AV119" s="13" t="s">
        <v>21</v>
      </c>
      <c r="AW119" s="13" t="s">
        <v>42</v>
      </c>
      <c r="AX119" s="13" t="s">
        <v>82</v>
      </c>
      <c r="AY119" s="244" t="s">
        <v>152</v>
      </c>
    </row>
    <row r="120" s="14" customFormat="1">
      <c r="A120" s="14"/>
      <c r="B120" s="251"/>
      <c r="C120" s="252"/>
      <c r="D120" s="229" t="s">
        <v>166</v>
      </c>
      <c r="E120" s="253" t="s">
        <v>739</v>
      </c>
      <c r="F120" s="254" t="s">
        <v>261</v>
      </c>
      <c r="G120" s="252"/>
      <c r="H120" s="255">
        <v>177.97999999999999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1" t="s">
        <v>166</v>
      </c>
      <c r="AU120" s="261" t="s">
        <v>21</v>
      </c>
      <c r="AV120" s="14" t="s">
        <v>171</v>
      </c>
      <c r="AW120" s="14" t="s">
        <v>42</v>
      </c>
      <c r="AX120" s="14" t="s">
        <v>82</v>
      </c>
      <c r="AY120" s="261" t="s">
        <v>152</v>
      </c>
    </row>
    <row r="121" s="13" customFormat="1">
      <c r="A121" s="13"/>
      <c r="B121" s="234"/>
      <c r="C121" s="235"/>
      <c r="D121" s="229" t="s">
        <v>166</v>
      </c>
      <c r="E121" s="236" t="s">
        <v>44</v>
      </c>
      <c r="F121" s="237" t="s">
        <v>771</v>
      </c>
      <c r="G121" s="235"/>
      <c r="H121" s="238">
        <v>142.38399999999999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166</v>
      </c>
      <c r="AU121" s="244" t="s">
        <v>21</v>
      </c>
      <c r="AV121" s="13" t="s">
        <v>21</v>
      </c>
      <c r="AW121" s="13" t="s">
        <v>42</v>
      </c>
      <c r="AX121" s="13" t="s">
        <v>90</v>
      </c>
      <c r="AY121" s="244" t="s">
        <v>152</v>
      </c>
    </row>
    <row r="122" s="2" customFormat="1" ht="24.15" customHeight="1">
      <c r="A122" s="42"/>
      <c r="B122" s="43"/>
      <c r="C122" s="216" t="s">
        <v>192</v>
      </c>
      <c r="D122" s="216" t="s">
        <v>155</v>
      </c>
      <c r="E122" s="217" t="s">
        <v>772</v>
      </c>
      <c r="F122" s="218" t="s">
        <v>773</v>
      </c>
      <c r="G122" s="219" t="s">
        <v>212</v>
      </c>
      <c r="H122" s="220">
        <v>26.696999999999999</v>
      </c>
      <c r="I122" s="221"/>
      <c r="J122" s="222">
        <f>ROUND(I122*H122,2)</f>
        <v>0</v>
      </c>
      <c r="K122" s="218" t="s">
        <v>251</v>
      </c>
      <c r="L122" s="48"/>
      <c r="M122" s="223" t="s">
        <v>44</v>
      </c>
      <c r="N122" s="224" t="s">
        <v>53</v>
      </c>
      <c r="O122" s="8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7" t="s">
        <v>171</v>
      </c>
      <c r="AT122" s="227" t="s">
        <v>155</v>
      </c>
      <c r="AU122" s="227" t="s">
        <v>21</v>
      </c>
      <c r="AY122" s="20" t="s">
        <v>152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90</v>
      </c>
      <c r="BK122" s="228">
        <f>ROUND(I122*H122,2)</f>
        <v>0</v>
      </c>
      <c r="BL122" s="20" t="s">
        <v>171</v>
      </c>
      <c r="BM122" s="227" t="s">
        <v>774</v>
      </c>
    </row>
    <row r="123" s="2" customFormat="1">
      <c r="A123" s="42"/>
      <c r="B123" s="43"/>
      <c r="C123" s="44"/>
      <c r="D123" s="249" t="s">
        <v>253</v>
      </c>
      <c r="E123" s="44"/>
      <c r="F123" s="250" t="s">
        <v>775</v>
      </c>
      <c r="G123" s="44"/>
      <c r="H123" s="44"/>
      <c r="I123" s="231"/>
      <c r="J123" s="44"/>
      <c r="K123" s="44"/>
      <c r="L123" s="48"/>
      <c r="M123" s="232"/>
      <c r="N123" s="233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253</v>
      </c>
      <c r="AU123" s="20" t="s">
        <v>21</v>
      </c>
    </row>
    <row r="124" s="13" customFormat="1">
      <c r="A124" s="13"/>
      <c r="B124" s="234"/>
      <c r="C124" s="235"/>
      <c r="D124" s="229" t="s">
        <v>166</v>
      </c>
      <c r="E124" s="236" t="s">
        <v>44</v>
      </c>
      <c r="F124" s="237" t="s">
        <v>776</v>
      </c>
      <c r="G124" s="235"/>
      <c r="H124" s="238">
        <v>26.696999999999999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166</v>
      </c>
      <c r="AU124" s="244" t="s">
        <v>21</v>
      </c>
      <c r="AV124" s="13" t="s">
        <v>21</v>
      </c>
      <c r="AW124" s="13" t="s">
        <v>42</v>
      </c>
      <c r="AX124" s="13" t="s">
        <v>90</v>
      </c>
      <c r="AY124" s="244" t="s">
        <v>152</v>
      </c>
    </row>
    <row r="125" s="2" customFormat="1" ht="24.15" customHeight="1">
      <c r="A125" s="42"/>
      <c r="B125" s="43"/>
      <c r="C125" s="216" t="s">
        <v>198</v>
      </c>
      <c r="D125" s="216" t="s">
        <v>155</v>
      </c>
      <c r="E125" s="217" t="s">
        <v>777</v>
      </c>
      <c r="F125" s="218" t="s">
        <v>778</v>
      </c>
      <c r="G125" s="219" t="s">
        <v>212</v>
      </c>
      <c r="H125" s="220">
        <v>8.8989999999999991</v>
      </c>
      <c r="I125" s="221"/>
      <c r="J125" s="222">
        <f>ROUND(I125*H125,2)</f>
        <v>0</v>
      </c>
      <c r="K125" s="218" t="s">
        <v>251</v>
      </c>
      <c r="L125" s="48"/>
      <c r="M125" s="223" t="s">
        <v>44</v>
      </c>
      <c r="N125" s="224" t="s">
        <v>53</v>
      </c>
      <c r="O125" s="8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27" t="s">
        <v>171</v>
      </c>
      <c r="AT125" s="227" t="s">
        <v>155</v>
      </c>
      <c r="AU125" s="227" t="s">
        <v>21</v>
      </c>
      <c r="AY125" s="20" t="s">
        <v>152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90</v>
      </c>
      <c r="BK125" s="228">
        <f>ROUND(I125*H125,2)</f>
        <v>0</v>
      </c>
      <c r="BL125" s="20" t="s">
        <v>171</v>
      </c>
      <c r="BM125" s="227" t="s">
        <v>779</v>
      </c>
    </row>
    <row r="126" s="2" customFormat="1">
      <c r="A126" s="42"/>
      <c r="B126" s="43"/>
      <c r="C126" s="44"/>
      <c r="D126" s="249" t="s">
        <v>253</v>
      </c>
      <c r="E126" s="44"/>
      <c r="F126" s="250" t="s">
        <v>780</v>
      </c>
      <c r="G126" s="44"/>
      <c r="H126" s="44"/>
      <c r="I126" s="231"/>
      <c r="J126" s="44"/>
      <c r="K126" s="44"/>
      <c r="L126" s="48"/>
      <c r="M126" s="232"/>
      <c r="N126" s="233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253</v>
      </c>
      <c r="AU126" s="20" t="s">
        <v>21</v>
      </c>
    </row>
    <row r="127" s="13" customFormat="1">
      <c r="A127" s="13"/>
      <c r="B127" s="234"/>
      <c r="C127" s="235"/>
      <c r="D127" s="229" t="s">
        <v>166</v>
      </c>
      <c r="E127" s="236" t="s">
        <v>44</v>
      </c>
      <c r="F127" s="237" t="s">
        <v>781</v>
      </c>
      <c r="G127" s="235"/>
      <c r="H127" s="238">
        <v>8.8989999999999991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166</v>
      </c>
      <c r="AU127" s="244" t="s">
        <v>21</v>
      </c>
      <c r="AV127" s="13" t="s">
        <v>21</v>
      </c>
      <c r="AW127" s="13" t="s">
        <v>42</v>
      </c>
      <c r="AX127" s="13" t="s">
        <v>90</v>
      </c>
      <c r="AY127" s="244" t="s">
        <v>152</v>
      </c>
    </row>
    <row r="128" s="2" customFormat="1" ht="24.15" customHeight="1">
      <c r="A128" s="42"/>
      <c r="B128" s="43"/>
      <c r="C128" s="216" t="s">
        <v>203</v>
      </c>
      <c r="D128" s="216" t="s">
        <v>155</v>
      </c>
      <c r="E128" s="217" t="s">
        <v>325</v>
      </c>
      <c r="F128" s="218" t="s">
        <v>326</v>
      </c>
      <c r="G128" s="219" t="s">
        <v>219</v>
      </c>
      <c r="H128" s="220">
        <v>208</v>
      </c>
      <c r="I128" s="221"/>
      <c r="J128" s="222">
        <f>ROUND(I128*H128,2)</f>
        <v>0</v>
      </c>
      <c r="K128" s="218" t="s">
        <v>251</v>
      </c>
      <c r="L128" s="48"/>
      <c r="M128" s="223" t="s">
        <v>44</v>
      </c>
      <c r="N128" s="224" t="s">
        <v>53</v>
      </c>
      <c r="O128" s="88"/>
      <c r="P128" s="225">
        <f>O128*H128</f>
        <v>0</v>
      </c>
      <c r="Q128" s="225">
        <v>0.00059000000000000003</v>
      </c>
      <c r="R128" s="225">
        <f>Q128*H128</f>
        <v>0.12272000000000001</v>
      </c>
      <c r="S128" s="225">
        <v>0</v>
      </c>
      <c r="T128" s="226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7" t="s">
        <v>171</v>
      </c>
      <c r="AT128" s="227" t="s">
        <v>155</v>
      </c>
      <c r="AU128" s="227" t="s">
        <v>21</v>
      </c>
      <c r="AY128" s="20" t="s">
        <v>152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90</v>
      </c>
      <c r="BK128" s="228">
        <f>ROUND(I128*H128,2)</f>
        <v>0</v>
      </c>
      <c r="BL128" s="20" t="s">
        <v>171</v>
      </c>
      <c r="BM128" s="227" t="s">
        <v>782</v>
      </c>
    </row>
    <row r="129" s="2" customFormat="1">
      <c r="A129" s="42"/>
      <c r="B129" s="43"/>
      <c r="C129" s="44"/>
      <c r="D129" s="249" t="s">
        <v>253</v>
      </c>
      <c r="E129" s="44"/>
      <c r="F129" s="250" t="s">
        <v>328</v>
      </c>
      <c r="G129" s="44"/>
      <c r="H129" s="44"/>
      <c r="I129" s="231"/>
      <c r="J129" s="44"/>
      <c r="K129" s="44"/>
      <c r="L129" s="48"/>
      <c r="M129" s="232"/>
      <c r="N129" s="233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253</v>
      </c>
      <c r="AU129" s="20" t="s">
        <v>21</v>
      </c>
    </row>
    <row r="130" s="13" customFormat="1">
      <c r="A130" s="13"/>
      <c r="B130" s="234"/>
      <c r="C130" s="235"/>
      <c r="D130" s="229" t="s">
        <v>166</v>
      </c>
      <c r="E130" s="236" t="s">
        <v>44</v>
      </c>
      <c r="F130" s="237" t="s">
        <v>783</v>
      </c>
      <c r="G130" s="235"/>
      <c r="H130" s="238">
        <v>152.5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166</v>
      </c>
      <c r="AU130" s="244" t="s">
        <v>21</v>
      </c>
      <c r="AV130" s="13" t="s">
        <v>21</v>
      </c>
      <c r="AW130" s="13" t="s">
        <v>42</v>
      </c>
      <c r="AX130" s="13" t="s">
        <v>82</v>
      </c>
      <c r="AY130" s="244" t="s">
        <v>152</v>
      </c>
    </row>
    <row r="131" s="13" customFormat="1">
      <c r="A131" s="13"/>
      <c r="B131" s="234"/>
      <c r="C131" s="235"/>
      <c r="D131" s="229" t="s">
        <v>166</v>
      </c>
      <c r="E131" s="236" t="s">
        <v>44</v>
      </c>
      <c r="F131" s="237" t="s">
        <v>784</v>
      </c>
      <c r="G131" s="235"/>
      <c r="H131" s="238">
        <v>55.5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166</v>
      </c>
      <c r="AU131" s="244" t="s">
        <v>21</v>
      </c>
      <c r="AV131" s="13" t="s">
        <v>21</v>
      </c>
      <c r="AW131" s="13" t="s">
        <v>42</v>
      </c>
      <c r="AX131" s="13" t="s">
        <v>82</v>
      </c>
      <c r="AY131" s="244" t="s">
        <v>152</v>
      </c>
    </row>
    <row r="132" s="14" customFormat="1">
      <c r="A132" s="14"/>
      <c r="B132" s="251"/>
      <c r="C132" s="252"/>
      <c r="D132" s="229" t="s">
        <v>166</v>
      </c>
      <c r="E132" s="253" t="s">
        <v>44</v>
      </c>
      <c r="F132" s="254" t="s">
        <v>261</v>
      </c>
      <c r="G132" s="252"/>
      <c r="H132" s="255">
        <v>208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166</v>
      </c>
      <c r="AU132" s="261" t="s">
        <v>21</v>
      </c>
      <c r="AV132" s="14" t="s">
        <v>171</v>
      </c>
      <c r="AW132" s="14" t="s">
        <v>42</v>
      </c>
      <c r="AX132" s="14" t="s">
        <v>90</v>
      </c>
      <c r="AY132" s="261" t="s">
        <v>152</v>
      </c>
    </row>
    <row r="133" s="2" customFormat="1" ht="24.15" customHeight="1">
      <c r="A133" s="42"/>
      <c r="B133" s="43"/>
      <c r="C133" s="216" t="s">
        <v>8</v>
      </c>
      <c r="D133" s="216" t="s">
        <v>155</v>
      </c>
      <c r="E133" s="217" t="s">
        <v>335</v>
      </c>
      <c r="F133" s="218" t="s">
        <v>336</v>
      </c>
      <c r="G133" s="219" t="s">
        <v>219</v>
      </c>
      <c r="H133" s="220">
        <v>208</v>
      </c>
      <c r="I133" s="221"/>
      <c r="J133" s="222">
        <f>ROUND(I133*H133,2)</f>
        <v>0</v>
      </c>
      <c r="K133" s="218" t="s">
        <v>251</v>
      </c>
      <c r="L133" s="48"/>
      <c r="M133" s="223" t="s">
        <v>44</v>
      </c>
      <c r="N133" s="224" t="s">
        <v>53</v>
      </c>
      <c r="O133" s="8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7" t="s">
        <v>171</v>
      </c>
      <c r="AT133" s="227" t="s">
        <v>155</v>
      </c>
      <c r="AU133" s="227" t="s">
        <v>21</v>
      </c>
      <c r="AY133" s="20" t="s">
        <v>152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90</v>
      </c>
      <c r="BK133" s="228">
        <f>ROUND(I133*H133,2)</f>
        <v>0</v>
      </c>
      <c r="BL133" s="20" t="s">
        <v>171</v>
      </c>
      <c r="BM133" s="227" t="s">
        <v>785</v>
      </c>
    </row>
    <row r="134" s="2" customFormat="1">
      <c r="A134" s="42"/>
      <c r="B134" s="43"/>
      <c r="C134" s="44"/>
      <c r="D134" s="249" t="s">
        <v>253</v>
      </c>
      <c r="E134" s="44"/>
      <c r="F134" s="250" t="s">
        <v>338</v>
      </c>
      <c r="G134" s="44"/>
      <c r="H134" s="44"/>
      <c r="I134" s="231"/>
      <c r="J134" s="44"/>
      <c r="K134" s="44"/>
      <c r="L134" s="48"/>
      <c r="M134" s="232"/>
      <c r="N134" s="233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253</v>
      </c>
      <c r="AU134" s="20" t="s">
        <v>21</v>
      </c>
    </row>
    <row r="135" s="2" customFormat="1" ht="37.8" customHeight="1">
      <c r="A135" s="42"/>
      <c r="B135" s="43"/>
      <c r="C135" s="216" t="s">
        <v>220</v>
      </c>
      <c r="D135" s="216" t="s">
        <v>155</v>
      </c>
      <c r="E135" s="217" t="s">
        <v>340</v>
      </c>
      <c r="F135" s="218" t="s">
        <v>341</v>
      </c>
      <c r="G135" s="219" t="s">
        <v>212</v>
      </c>
      <c r="H135" s="220">
        <v>220.904</v>
      </c>
      <c r="I135" s="221"/>
      <c r="J135" s="222">
        <f>ROUND(I135*H135,2)</f>
        <v>0</v>
      </c>
      <c r="K135" s="218" t="s">
        <v>251</v>
      </c>
      <c r="L135" s="48"/>
      <c r="M135" s="223" t="s">
        <v>44</v>
      </c>
      <c r="N135" s="224" t="s">
        <v>53</v>
      </c>
      <c r="O135" s="8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27" t="s">
        <v>171</v>
      </c>
      <c r="AT135" s="227" t="s">
        <v>155</v>
      </c>
      <c r="AU135" s="227" t="s">
        <v>21</v>
      </c>
      <c r="AY135" s="20" t="s">
        <v>152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90</v>
      </c>
      <c r="BK135" s="228">
        <f>ROUND(I135*H135,2)</f>
        <v>0</v>
      </c>
      <c r="BL135" s="20" t="s">
        <v>171</v>
      </c>
      <c r="BM135" s="227" t="s">
        <v>786</v>
      </c>
    </row>
    <row r="136" s="2" customFormat="1">
      <c r="A136" s="42"/>
      <c r="B136" s="43"/>
      <c r="C136" s="44"/>
      <c r="D136" s="249" t="s">
        <v>253</v>
      </c>
      <c r="E136" s="44"/>
      <c r="F136" s="250" t="s">
        <v>343</v>
      </c>
      <c r="G136" s="44"/>
      <c r="H136" s="44"/>
      <c r="I136" s="231"/>
      <c r="J136" s="44"/>
      <c r="K136" s="44"/>
      <c r="L136" s="48"/>
      <c r="M136" s="232"/>
      <c r="N136" s="233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253</v>
      </c>
      <c r="AU136" s="20" t="s">
        <v>21</v>
      </c>
    </row>
    <row r="137" s="13" customFormat="1">
      <c r="A137" s="13"/>
      <c r="B137" s="234"/>
      <c r="C137" s="235"/>
      <c r="D137" s="229" t="s">
        <v>166</v>
      </c>
      <c r="E137" s="236" t="s">
        <v>44</v>
      </c>
      <c r="F137" s="237" t="s">
        <v>787</v>
      </c>
      <c r="G137" s="235"/>
      <c r="H137" s="238">
        <v>220.904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166</v>
      </c>
      <c r="AU137" s="244" t="s">
        <v>21</v>
      </c>
      <c r="AV137" s="13" t="s">
        <v>21</v>
      </c>
      <c r="AW137" s="13" t="s">
        <v>42</v>
      </c>
      <c r="AX137" s="13" t="s">
        <v>90</v>
      </c>
      <c r="AY137" s="244" t="s">
        <v>152</v>
      </c>
    </row>
    <row r="138" s="2" customFormat="1" ht="37.8" customHeight="1">
      <c r="A138" s="42"/>
      <c r="B138" s="43"/>
      <c r="C138" s="216" t="s">
        <v>334</v>
      </c>
      <c r="D138" s="216" t="s">
        <v>155</v>
      </c>
      <c r="E138" s="217" t="s">
        <v>346</v>
      </c>
      <c r="F138" s="218" t="s">
        <v>347</v>
      </c>
      <c r="G138" s="219" t="s">
        <v>212</v>
      </c>
      <c r="H138" s="220">
        <v>31.931999999999999</v>
      </c>
      <c r="I138" s="221"/>
      <c r="J138" s="222">
        <f>ROUND(I138*H138,2)</f>
        <v>0</v>
      </c>
      <c r="K138" s="218" t="s">
        <v>251</v>
      </c>
      <c r="L138" s="48"/>
      <c r="M138" s="223" t="s">
        <v>44</v>
      </c>
      <c r="N138" s="224" t="s">
        <v>53</v>
      </c>
      <c r="O138" s="8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7" t="s">
        <v>171</v>
      </c>
      <c r="AT138" s="227" t="s">
        <v>155</v>
      </c>
      <c r="AU138" s="227" t="s">
        <v>21</v>
      </c>
      <c r="AY138" s="20" t="s">
        <v>152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90</v>
      </c>
      <c r="BK138" s="228">
        <f>ROUND(I138*H138,2)</f>
        <v>0</v>
      </c>
      <c r="BL138" s="20" t="s">
        <v>171</v>
      </c>
      <c r="BM138" s="227" t="s">
        <v>788</v>
      </c>
    </row>
    <row r="139" s="2" customFormat="1">
      <c r="A139" s="42"/>
      <c r="B139" s="43"/>
      <c r="C139" s="44"/>
      <c r="D139" s="249" t="s">
        <v>253</v>
      </c>
      <c r="E139" s="44"/>
      <c r="F139" s="250" t="s">
        <v>349</v>
      </c>
      <c r="G139" s="44"/>
      <c r="H139" s="44"/>
      <c r="I139" s="231"/>
      <c r="J139" s="44"/>
      <c r="K139" s="44"/>
      <c r="L139" s="48"/>
      <c r="M139" s="232"/>
      <c r="N139" s="233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253</v>
      </c>
      <c r="AU139" s="20" t="s">
        <v>21</v>
      </c>
    </row>
    <row r="140" s="13" customFormat="1">
      <c r="A140" s="13"/>
      <c r="B140" s="234"/>
      <c r="C140" s="235"/>
      <c r="D140" s="229" t="s">
        <v>166</v>
      </c>
      <c r="E140" s="236" t="s">
        <v>227</v>
      </c>
      <c r="F140" s="237" t="s">
        <v>789</v>
      </c>
      <c r="G140" s="235"/>
      <c r="H140" s="238">
        <v>31.931999999999999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166</v>
      </c>
      <c r="AU140" s="244" t="s">
        <v>21</v>
      </c>
      <c r="AV140" s="13" t="s">
        <v>21</v>
      </c>
      <c r="AW140" s="13" t="s">
        <v>42</v>
      </c>
      <c r="AX140" s="13" t="s">
        <v>90</v>
      </c>
      <c r="AY140" s="244" t="s">
        <v>152</v>
      </c>
    </row>
    <row r="141" s="2" customFormat="1" ht="37.8" customHeight="1">
      <c r="A141" s="42"/>
      <c r="B141" s="43"/>
      <c r="C141" s="216" t="s">
        <v>339</v>
      </c>
      <c r="D141" s="216" t="s">
        <v>155</v>
      </c>
      <c r="E141" s="217" t="s">
        <v>352</v>
      </c>
      <c r="F141" s="218" t="s">
        <v>353</v>
      </c>
      <c r="G141" s="219" t="s">
        <v>212</v>
      </c>
      <c r="H141" s="220">
        <v>35.595999999999997</v>
      </c>
      <c r="I141" s="221"/>
      <c r="J141" s="222">
        <f>ROUND(I141*H141,2)</f>
        <v>0</v>
      </c>
      <c r="K141" s="218" t="s">
        <v>251</v>
      </c>
      <c r="L141" s="48"/>
      <c r="M141" s="223" t="s">
        <v>44</v>
      </c>
      <c r="N141" s="224" t="s">
        <v>53</v>
      </c>
      <c r="O141" s="8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7" t="s">
        <v>171</v>
      </c>
      <c r="AT141" s="227" t="s">
        <v>155</v>
      </c>
      <c r="AU141" s="227" t="s">
        <v>21</v>
      </c>
      <c r="AY141" s="20" t="s">
        <v>152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90</v>
      </c>
      <c r="BK141" s="228">
        <f>ROUND(I141*H141,2)</f>
        <v>0</v>
      </c>
      <c r="BL141" s="20" t="s">
        <v>171</v>
      </c>
      <c r="BM141" s="227" t="s">
        <v>790</v>
      </c>
    </row>
    <row r="142" s="2" customFormat="1">
      <c r="A142" s="42"/>
      <c r="B142" s="43"/>
      <c r="C142" s="44"/>
      <c r="D142" s="249" t="s">
        <v>253</v>
      </c>
      <c r="E142" s="44"/>
      <c r="F142" s="250" t="s">
        <v>355</v>
      </c>
      <c r="G142" s="44"/>
      <c r="H142" s="44"/>
      <c r="I142" s="231"/>
      <c r="J142" s="44"/>
      <c r="K142" s="44"/>
      <c r="L142" s="48"/>
      <c r="M142" s="232"/>
      <c r="N142" s="233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253</v>
      </c>
      <c r="AU142" s="20" t="s">
        <v>21</v>
      </c>
    </row>
    <row r="143" s="13" customFormat="1">
      <c r="A143" s="13"/>
      <c r="B143" s="234"/>
      <c r="C143" s="235"/>
      <c r="D143" s="229" t="s">
        <v>166</v>
      </c>
      <c r="E143" s="236" t="s">
        <v>745</v>
      </c>
      <c r="F143" s="237" t="s">
        <v>791</v>
      </c>
      <c r="G143" s="235"/>
      <c r="H143" s="238">
        <v>35.595999999999997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166</v>
      </c>
      <c r="AU143" s="244" t="s">
        <v>21</v>
      </c>
      <c r="AV143" s="13" t="s">
        <v>21</v>
      </c>
      <c r="AW143" s="13" t="s">
        <v>42</v>
      </c>
      <c r="AX143" s="13" t="s">
        <v>90</v>
      </c>
      <c r="AY143" s="244" t="s">
        <v>152</v>
      </c>
    </row>
    <row r="144" s="2" customFormat="1" ht="24.15" customHeight="1">
      <c r="A144" s="42"/>
      <c r="B144" s="43"/>
      <c r="C144" s="216" t="s">
        <v>345</v>
      </c>
      <c r="D144" s="216" t="s">
        <v>155</v>
      </c>
      <c r="E144" s="217" t="s">
        <v>358</v>
      </c>
      <c r="F144" s="218" t="s">
        <v>359</v>
      </c>
      <c r="G144" s="219" t="s">
        <v>212</v>
      </c>
      <c r="H144" s="220">
        <v>110.452</v>
      </c>
      <c r="I144" s="221"/>
      <c r="J144" s="222">
        <f>ROUND(I144*H144,2)</f>
        <v>0</v>
      </c>
      <c r="K144" s="218" t="s">
        <v>251</v>
      </c>
      <c r="L144" s="48"/>
      <c r="M144" s="223" t="s">
        <v>44</v>
      </c>
      <c r="N144" s="224" t="s">
        <v>53</v>
      </c>
      <c r="O144" s="8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27" t="s">
        <v>171</v>
      </c>
      <c r="AT144" s="227" t="s">
        <v>155</v>
      </c>
      <c r="AU144" s="227" t="s">
        <v>21</v>
      </c>
      <c r="AY144" s="20" t="s">
        <v>152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90</v>
      </c>
      <c r="BK144" s="228">
        <f>ROUND(I144*H144,2)</f>
        <v>0</v>
      </c>
      <c r="BL144" s="20" t="s">
        <v>171</v>
      </c>
      <c r="BM144" s="227" t="s">
        <v>792</v>
      </c>
    </row>
    <row r="145" s="2" customFormat="1">
      <c r="A145" s="42"/>
      <c r="B145" s="43"/>
      <c r="C145" s="44"/>
      <c r="D145" s="249" t="s">
        <v>253</v>
      </c>
      <c r="E145" s="44"/>
      <c r="F145" s="250" t="s">
        <v>361</v>
      </c>
      <c r="G145" s="44"/>
      <c r="H145" s="44"/>
      <c r="I145" s="231"/>
      <c r="J145" s="44"/>
      <c r="K145" s="44"/>
      <c r="L145" s="48"/>
      <c r="M145" s="232"/>
      <c r="N145" s="233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253</v>
      </c>
      <c r="AU145" s="20" t="s">
        <v>21</v>
      </c>
    </row>
    <row r="146" s="13" customFormat="1">
      <c r="A146" s="13"/>
      <c r="B146" s="234"/>
      <c r="C146" s="235"/>
      <c r="D146" s="229" t="s">
        <v>166</v>
      </c>
      <c r="E146" s="236" t="s">
        <v>44</v>
      </c>
      <c r="F146" s="237" t="s">
        <v>224</v>
      </c>
      <c r="G146" s="235"/>
      <c r="H146" s="238">
        <v>110.452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166</v>
      </c>
      <c r="AU146" s="244" t="s">
        <v>21</v>
      </c>
      <c r="AV146" s="13" t="s">
        <v>21</v>
      </c>
      <c r="AW146" s="13" t="s">
        <v>42</v>
      </c>
      <c r="AX146" s="13" t="s">
        <v>90</v>
      </c>
      <c r="AY146" s="244" t="s">
        <v>152</v>
      </c>
    </row>
    <row r="147" s="2" customFormat="1" ht="24.15" customHeight="1">
      <c r="A147" s="42"/>
      <c r="B147" s="43"/>
      <c r="C147" s="216" t="s">
        <v>351</v>
      </c>
      <c r="D147" s="216" t="s">
        <v>155</v>
      </c>
      <c r="E147" s="217" t="s">
        <v>363</v>
      </c>
      <c r="F147" s="218" t="s">
        <v>364</v>
      </c>
      <c r="G147" s="219" t="s">
        <v>365</v>
      </c>
      <c r="H147" s="220">
        <v>135.05600000000001</v>
      </c>
      <c r="I147" s="221"/>
      <c r="J147" s="222">
        <f>ROUND(I147*H147,2)</f>
        <v>0</v>
      </c>
      <c r="K147" s="218" t="s">
        <v>251</v>
      </c>
      <c r="L147" s="48"/>
      <c r="M147" s="223" t="s">
        <v>44</v>
      </c>
      <c r="N147" s="224" t="s">
        <v>53</v>
      </c>
      <c r="O147" s="88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7" t="s">
        <v>171</v>
      </c>
      <c r="AT147" s="227" t="s">
        <v>155</v>
      </c>
      <c r="AU147" s="227" t="s">
        <v>21</v>
      </c>
      <c r="AY147" s="20" t="s">
        <v>152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90</v>
      </c>
      <c r="BK147" s="228">
        <f>ROUND(I147*H147,2)</f>
        <v>0</v>
      </c>
      <c r="BL147" s="20" t="s">
        <v>171</v>
      </c>
      <c r="BM147" s="227" t="s">
        <v>793</v>
      </c>
    </row>
    <row r="148" s="2" customFormat="1">
      <c r="A148" s="42"/>
      <c r="B148" s="43"/>
      <c r="C148" s="44"/>
      <c r="D148" s="249" t="s">
        <v>253</v>
      </c>
      <c r="E148" s="44"/>
      <c r="F148" s="250" t="s">
        <v>367</v>
      </c>
      <c r="G148" s="44"/>
      <c r="H148" s="44"/>
      <c r="I148" s="231"/>
      <c r="J148" s="44"/>
      <c r="K148" s="44"/>
      <c r="L148" s="48"/>
      <c r="M148" s="232"/>
      <c r="N148" s="233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253</v>
      </c>
      <c r="AU148" s="20" t="s">
        <v>21</v>
      </c>
    </row>
    <row r="149" s="13" customFormat="1">
      <c r="A149" s="13"/>
      <c r="B149" s="234"/>
      <c r="C149" s="235"/>
      <c r="D149" s="229" t="s">
        <v>166</v>
      </c>
      <c r="E149" s="236" t="s">
        <v>44</v>
      </c>
      <c r="F149" s="237" t="s">
        <v>794</v>
      </c>
      <c r="G149" s="235"/>
      <c r="H149" s="238">
        <v>67.528000000000006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166</v>
      </c>
      <c r="AU149" s="244" t="s">
        <v>21</v>
      </c>
      <c r="AV149" s="13" t="s">
        <v>21</v>
      </c>
      <c r="AW149" s="13" t="s">
        <v>42</v>
      </c>
      <c r="AX149" s="13" t="s">
        <v>82</v>
      </c>
      <c r="AY149" s="244" t="s">
        <v>152</v>
      </c>
    </row>
    <row r="150" s="13" customFormat="1">
      <c r="A150" s="13"/>
      <c r="B150" s="234"/>
      <c r="C150" s="235"/>
      <c r="D150" s="229" t="s">
        <v>166</v>
      </c>
      <c r="E150" s="236" t="s">
        <v>44</v>
      </c>
      <c r="F150" s="237" t="s">
        <v>795</v>
      </c>
      <c r="G150" s="235"/>
      <c r="H150" s="238">
        <v>135.05600000000001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166</v>
      </c>
      <c r="AU150" s="244" t="s">
        <v>21</v>
      </c>
      <c r="AV150" s="13" t="s">
        <v>21</v>
      </c>
      <c r="AW150" s="13" t="s">
        <v>42</v>
      </c>
      <c r="AX150" s="13" t="s">
        <v>90</v>
      </c>
      <c r="AY150" s="244" t="s">
        <v>152</v>
      </c>
    </row>
    <row r="151" s="2" customFormat="1" ht="24.15" customHeight="1">
      <c r="A151" s="42"/>
      <c r="B151" s="43"/>
      <c r="C151" s="216" t="s">
        <v>357</v>
      </c>
      <c r="D151" s="216" t="s">
        <v>155</v>
      </c>
      <c r="E151" s="217" t="s">
        <v>371</v>
      </c>
      <c r="F151" s="218" t="s">
        <v>372</v>
      </c>
      <c r="G151" s="219" t="s">
        <v>212</v>
      </c>
      <c r="H151" s="220">
        <v>177.97999999999999</v>
      </c>
      <c r="I151" s="221"/>
      <c r="J151" s="222">
        <f>ROUND(I151*H151,2)</f>
        <v>0</v>
      </c>
      <c r="K151" s="218" t="s">
        <v>251</v>
      </c>
      <c r="L151" s="48"/>
      <c r="M151" s="223" t="s">
        <v>44</v>
      </c>
      <c r="N151" s="224" t="s">
        <v>53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27" t="s">
        <v>171</v>
      </c>
      <c r="AT151" s="227" t="s">
        <v>155</v>
      </c>
      <c r="AU151" s="227" t="s">
        <v>21</v>
      </c>
      <c r="AY151" s="20" t="s">
        <v>152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90</v>
      </c>
      <c r="BK151" s="228">
        <f>ROUND(I151*H151,2)</f>
        <v>0</v>
      </c>
      <c r="BL151" s="20" t="s">
        <v>171</v>
      </c>
      <c r="BM151" s="227" t="s">
        <v>796</v>
      </c>
    </row>
    <row r="152" s="2" customFormat="1">
      <c r="A152" s="42"/>
      <c r="B152" s="43"/>
      <c r="C152" s="44"/>
      <c r="D152" s="249" t="s">
        <v>253</v>
      </c>
      <c r="E152" s="44"/>
      <c r="F152" s="250" t="s">
        <v>374</v>
      </c>
      <c r="G152" s="44"/>
      <c r="H152" s="44"/>
      <c r="I152" s="231"/>
      <c r="J152" s="44"/>
      <c r="K152" s="44"/>
      <c r="L152" s="48"/>
      <c r="M152" s="232"/>
      <c r="N152" s="233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253</v>
      </c>
      <c r="AU152" s="20" t="s">
        <v>21</v>
      </c>
    </row>
    <row r="153" s="13" customFormat="1">
      <c r="A153" s="13"/>
      <c r="B153" s="234"/>
      <c r="C153" s="235"/>
      <c r="D153" s="229" t="s">
        <v>166</v>
      </c>
      <c r="E153" s="236" t="s">
        <v>44</v>
      </c>
      <c r="F153" s="237" t="s">
        <v>739</v>
      </c>
      <c r="G153" s="235"/>
      <c r="H153" s="238">
        <v>177.97999999999999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166</v>
      </c>
      <c r="AU153" s="244" t="s">
        <v>21</v>
      </c>
      <c r="AV153" s="13" t="s">
        <v>21</v>
      </c>
      <c r="AW153" s="13" t="s">
        <v>42</v>
      </c>
      <c r="AX153" s="13" t="s">
        <v>90</v>
      </c>
      <c r="AY153" s="244" t="s">
        <v>152</v>
      </c>
    </row>
    <row r="154" s="2" customFormat="1" ht="24.15" customHeight="1">
      <c r="A154" s="42"/>
      <c r="B154" s="43"/>
      <c r="C154" s="216" t="s">
        <v>362</v>
      </c>
      <c r="D154" s="216" t="s">
        <v>155</v>
      </c>
      <c r="E154" s="217" t="s">
        <v>375</v>
      </c>
      <c r="F154" s="218" t="s">
        <v>376</v>
      </c>
      <c r="G154" s="219" t="s">
        <v>212</v>
      </c>
      <c r="H154" s="220">
        <v>110.452</v>
      </c>
      <c r="I154" s="221"/>
      <c r="J154" s="222">
        <f>ROUND(I154*H154,2)</f>
        <v>0</v>
      </c>
      <c r="K154" s="218" t="s">
        <v>251</v>
      </c>
      <c r="L154" s="48"/>
      <c r="M154" s="223" t="s">
        <v>44</v>
      </c>
      <c r="N154" s="224" t="s">
        <v>53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7" t="s">
        <v>171</v>
      </c>
      <c r="AT154" s="227" t="s">
        <v>155</v>
      </c>
      <c r="AU154" s="227" t="s">
        <v>21</v>
      </c>
      <c r="AY154" s="20" t="s">
        <v>152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90</v>
      </c>
      <c r="BK154" s="228">
        <f>ROUND(I154*H154,2)</f>
        <v>0</v>
      </c>
      <c r="BL154" s="20" t="s">
        <v>171</v>
      </c>
      <c r="BM154" s="227" t="s">
        <v>797</v>
      </c>
    </row>
    <row r="155" s="2" customFormat="1">
      <c r="A155" s="42"/>
      <c r="B155" s="43"/>
      <c r="C155" s="44"/>
      <c r="D155" s="249" t="s">
        <v>253</v>
      </c>
      <c r="E155" s="44"/>
      <c r="F155" s="250" t="s">
        <v>378</v>
      </c>
      <c r="G155" s="44"/>
      <c r="H155" s="44"/>
      <c r="I155" s="231"/>
      <c r="J155" s="44"/>
      <c r="K155" s="44"/>
      <c r="L155" s="48"/>
      <c r="M155" s="232"/>
      <c r="N155" s="233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253</v>
      </c>
      <c r="AU155" s="20" t="s">
        <v>21</v>
      </c>
    </row>
    <row r="156" s="13" customFormat="1">
      <c r="A156" s="13"/>
      <c r="B156" s="234"/>
      <c r="C156" s="235"/>
      <c r="D156" s="229" t="s">
        <v>166</v>
      </c>
      <c r="E156" s="236" t="s">
        <v>224</v>
      </c>
      <c r="F156" s="237" t="s">
        <v>798</v>
      </c>
      <c r="G156" s="235"/>
      <c r="H156" s="238">
        <v>110.452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166</v>
      </c>
      <c r="AU156" s="244" t="s">
        <v>21</v>
      </c>
      <c r="AV156" s="13" t="s">
        <v>21</v>
      </c>
      <c r="AW156" s="13" t="s">
        <v>42</v>
      </c>
      <c r="AX156" s="13" t="s">
        <v>90</v>
      </c>
      <c r="AY156" s="244" t="s">
        <v>152</v>
      </c>
    </row>
    <row r="157" s="2" customFormat="1" ht="37.8" customHeight="1">
      <c r="A157" s="42"/>
      <c r="B157" s="43"/>
      <c r="C157" s="216" t="s">
        <v>370</v>
      </c>
      <c r="D157" s="216" t="s">
        <v>155</v>
      </c>
      <c r="E157" s="217" t="s">
        <v>381</v>
      </c>
      <c r="F157" s="218" t="s">
        <v>382</v>
      </c>
      <c r="G157" s="219" t="s">
        <v>212</v>
      </c>
      <c r="H157" s="220">
        <v>60.433</v>
      </c>
      <c r="I157" s="221"/>
      <c r="J157" s="222">
        <f>ROUND(I157*H157,2)</f>
        <v>0</v>
      </c>
      <c r="K157" s="218" t="s">
        <v>251</v>
      </c>
      <c r="L157" s="48"/>
      <c r="M157" s="223" t="s">
        <v>44</v>
      </c>
      <c r="N157" s="224" t="s">
        <v>53</v>
      </c>
      <c r="O157" s="8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7" t="s">
        <v>171</v>
      </c>
      <c r="AT157" s="227" t="s">
        <v>155</v>
      </c>
      <c r="AU157" s="227" t="s">
        <v>21</v>
      </c>
      <c r="AY157" s="20" t="s">
        <v>152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90</v>
      </c>
      <c r="BK157" s="228">
        <f>ROUND(I157*H157,2)</f>
        <v>0</v>
      </c>
      <c r="BL157" s="20" t="s">
        <v>171</v>
      </c>
      <c r="BM157" s="227" t="s">
        <v>799</v>
      </c>
    </row>
    <row r="158" s="2" customFormat="1">
      <c r="A158" s="42"/>
      <c r="B158" s="43"/>
      <c r="C158" s="44"/>
      <c r="D158" s="249" t="s">
        <v>253</v>
      </c>
      <c r="E158" s="44"/>
      <c r="F158" s="250" t="s">
        <v>384</v>
      </c>
      <c r="G158" s="44"/>
      <c r="H158" s="44"/>
      <c r="I158" s="231"/>
      <c r="J158" s="44"/>
      <c r="K158" s="44"/>
      <c r="L158" s="48"/>
      <c r="M158" s="232"/>
      <c r="N158" s="233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253</v>
      </c>
      <c r="AU158" s="20" t="s">
        <v>21</v>
      </c>
    </row>
    <row r="159" s="13" customFormat="1">
      <c r="A159" s="13"/>
      <c r="B159" s="234"/>
      <c r="C159" s="235"/>
      <c r="D159" s="229" t="s">
        <v>166</v>
      </c>
      <c r="E159" s="236" t="s">
        <v>44</v>
      </c>
      <c r="F159" s="237" t="s">
        <v>800</v>
      </c>
      <c r="G159" s="235"/>
      <c r="H159" s="238">
        <v>47.450000000000003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166</v>
      </c>
      <c r="AU159" s="244" t="s">
        <v>21</v>
      </c>
      <c r="AV159" s="13" t="s">
        <v>21</v>
      </c>
      <c r="AW159" s="13" t="s">
        <v>42</v>
      </c>
      <c r="AX159" s="13" t="s">
        <v>82</v>
      </c>
      <c r="AY159" s="244" t="s">
        <v>152</v>
      </c>
    </row>
    <row r="160" s="13" customFormat="1">
      <c r="A160" s="13"/>
      <c r="B160" s="234"/>
      <c r="C160" s="235"/>
      <c r="D160" s="229" t="s">
        <v>166</v>
      </c>
      <c r="E160" s="236" t="s">
        <v>44</v>
      </c>
      <c r="F160" s="237" t="s">
        <v>801</v>
      </c>
      <c r="G160" s="235"/>
      <c r="H160" s="238">
        <v>12.983000000000001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166</v>
      </c>
      <c r="AU160" s="244" t="s">
        <v>21</v>
      </c>
      <c r="AV160" s="13" t="s">
        <v>21</v>
      </c>
      <c r="AW160" s="13" t="s">
        <v>42</v>
      </c>
      <c r="AX160" s="13" t="s">
        <v>82</v>
      </c>
      <c r="AY160" s="244" t="s">
        <v>152</v>
      </c>
    </row>
    <row r="161" s="14" customFormat="1">
      <c r="A161" s="14"/>
      <c r="B161" s="251"/>
      <c r="C161" s="252"/>
      <c r="D161" s="229" t="s">
        <v>166</v>
      </c>
      <c r="E161" s="253" t="s">
        <v>214</v>
      </c>
      <c r="F161" s="254" t="s">
        <v>261</v>
      </c>
      <c r="G161" s="252"/>
      <c r="H161" s="255">
        <v>60.433000000000007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166</v>
      </c>
      <c r="AU161" s="261" t="s">
        <v>21</v>
      </c>
      <c r="AV161" s="14" t="s">
        <v>171</v>
      </c>
      <c r="AW161" s="14" t="s">
        <v>42</v>
      </c>
      <c r="AX161" s="14" t="s">
        <v>90</v>
      </c>
      <c r="AY161" s="261" t="s">
        <v>152</v>
      </c>
    </row>
    <row r="162" s="2" customFormat="1" ht="16.5" customHeight="1">
      <c r="A162" s="42"/>
      <c r="B162" s="43"/>
      <c r="C162" s="262" t="s">
        <v>7</v>
      </c>
      <c r="D162" s="262" t="s">
        <v>391</v>
      </c>
      <c r="E162" s="263" t="s">
        <v>392</v>
      </c>
      <c r="F162" s="264" t="s">
        <v>393</v>
      </c>
      <c r="G162" s="265" t="s">
        <v>365</v>
      </c>
      <c r="H162" s="266">
        <v>120.866</v>
      </c>
      <c r="I162" s="267"/>
      <c r="J162" s="268">
        <f>ROUND(I162*H162,2)</f>
        <v>0</v>
      </c>
      <c r="K162" s="264" t="s">
        <v>251</v>
      </c>
      <c r="L162" s="269"/>
      <c r="M162" s="270" t="s">
        <v>44</v>
      </c>
      <c r="N162" s="271" t="s">
        <v>53</v>
      </c>
      <c r="O162" s="88"/>
      <c r="P162" s="225">
        <f>O162*H162</f>
        <v>0</v>
      </c>
      <c r="Q162" s="225">
        <v>1</v>
      </c>
      <c r="R162" s="225">
        <f>Q162*H162</f>
        <v>120.866</v>
      </c>
      <c r="S162" s="225">
        <v>0</v>
      </c>
      <c r="T162" s="226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7" t="s">
        <v>188</v>
      </c>
      <c r="AT162" s="227" t="s">
        <v>391</v>
      </c>
      <c r="AU162" s="227" t="s">
        <v>21</v>
      </c>
      <c r="AY162" s="20" t="s">
        <v>152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90</v>
      </c>
      <c r="BK162" s="228">
        <f>ROUND(I162*H162,2)</f>
        <v>0</v>
      </c>
      <c r="BL162" s="20" t="s">
        <v>171</v>
      </c>
      <c r="BM162" s="227" t="s">
        <v>802</v>
      </c>
    </row>
    <row r="163" s="13" customFormat="1">
      <c r="A163" s="13"/>
      <c r="B163" s="234"/>
      <c r="C163" s="235"/>
      <c r="D163" s="229" t="s">
        <v>166</v>
      </c>
      <c r="E163" s="236" t="s">
        <v>44</v>
      </c>
      <c r="F163" s="237" t="s">
        <v>803</v>
      </c>
      <c r="G163" s="235"/>
      <c r="H163" s="238">
        <v>120.866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166</v>
      </c>
      <c r="AU163" s="244" t="s">
        <v>21</v>
      </c>
      <c r="AV163" s="13" t="s">
        <v>21</v>
      </c>
      <c r="AW163" s="13" t="s">
        <v>42</v>
      </c>
      <c r="AX163" s="13" t="s">
        <v>90</v>
      </c>
      <c r="AY163" s="244" t="s">
        <v>152</v>
      </c>
    </row>
    <row r="164" s="2" customFormat="1" ht="21.75" customHeight="1">
      <c r="A164" s="42"/>
      <c r="B164" s="43"/>
      <c r="C164" s="216" t="s">
        <v>380</v>
      </c>
      <c r="D164" s="216" t="s">
        <v>155</v>
      </c>
      <c r="E164" s="217" t="s">
        <v>397</v>
      </c>
      <c r="F164" s="218" t="s">
        <v>398</v>
      </c>
      <c r="G164" s="219" t="s">
        <v>219</v>
      </c>
      <c r="H164" s="220">
        <v>76.5</v>
      </c>
      <c r="I164" s="221"/>
      <c r="J164" s="222">
        <f>ROUND(I164*H164,2)</f>
        <v>0</v>
      </c>
      <c r="K164" s="218" t="s">
        <v>251</v>
      </c>
      <c r="L164" s="48"/>
      <c r="M164" s="223" t="s">
        <v>44</v>
      </c>
      <c r="N164" s="224" t="s">
        <v>53</v>
      </c>
      <c r="O164" s="8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7" t="s">
        <v>171</v>
      </c>
      <c r="AT164" s="227" t="s">
        <v>155</v>
      </c>
      <c r="AU164" s="227" t="s">
        <v>21</v>
      </c>
      <c r="AY164" s="20" t="s">
        <v>152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90</v>
      </c>
      <c r="BK164" s="228">
        <f>ROUND(I164*H164,2)</f>
        <v>0</v>
      </c>
      <c r="BL164" s="20" t="s">
        <v>171</v>
      </c>
      <c r="BM164" s="227" t="s">
        <v>804</v>
      </c>
    </row>
    <row r="165" s="2" customFormat="1">
      <c r="A165" s="42"/>
      <c r="B165" s="43"/>
      <c r="C165" s="44"/>
      <c r="D165" s="249" t="s">
        <v>253</v>
      </c>
      <c r="E165" s="44"/>
      <c r="F165" s="250" t="s">
        <v>400</v>
      </c>
      <c r="G165" s="44"/>
      <c r="H165" s="44"/>
      <c r="I165" s="231"/>
      <c r="J165" s="44"/>
      <c r="K165" s="44"/>
      <c r="L165" s="48"/>
      <c r="M165" s="232"/>
      <c r="N165" s="233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253</v>
      </c>
      <c r="AU165" s="20" t="s">
        <v>21</v>
      </c>
    </row>
    <row r="166" s="13" customFormat="1">
      <c r="A166" s="13"/>
      <c r="B166" s="234"/>
      <c r="C166" s="235"/>
      <c r="D166" s="229" t="s">
        <v>166</v>
      </c>
      <c r="E166" s="236" t="s">
        <v>44</v>
      </c>
      <c r="F166" s="237" t="s">
        <v>805</v>
      </c>
      <c r="G166" s="235"/>
      <c r="H166" s="238">
        <v>76.5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166</v>
      </c>
      <c r="AU166" s="244" t="s">
        <v>21</v>
      </c>
      <c r="AV166" s="13" t="s">
        <v>21</v>
      </c>
      <c r="AW166" s="13" t="s">
        <v>42</v>
      </c>
      <c r="AX166" s="13" t="s">
        <v>90</v>
      </c>
      <c r="AY166" s="244" t="s">
        <v>152</v>
      </c>
    </row>
    <row r="167" s="12" customFormat="1" ht="22.8" customHeight="1">
      <c r="A167" s="12"/>
      <c r="B167" s="200"/>
      <c r="C167" s="201"/>
      <c r="D167" s="202" t="s">
        <v>81</v>
      </c>
      <c r="E167" s="214" t="s">
        <v>167</v>
      </c>
      <c r="F167" s="214" t="s">
        <v>402</v>
      </c>
      <c r="G167" s="201"/>
      <c r="H167" s="201"/>
      <c r="I167" s="204"/>
      <c r="J167" s="215">
        <f>BK167</f>
        <v>0</v>
      </c>
      <c r="K167" s="201"/>
      <c r="L167" s="206"/>
      <c r="M167" s="207"/>
      <c r="N167" s="208"/>
      <c r="O167" s="208"/>
      <c r="P167" s="209">
        <f>SUM(P168:P172)</f>
        <v>0</v>
      </c>
      <c r="Q167" s="208"/>
      <c r="R167" s="209">
        <f>SUM(R168:R172)</f>
        <v>0</v>
      </c>
      <c r="S167" s="208"/>
      <c r="T167" s="210">
        <f>SUM(T168:T172)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1" t="s">
        <v>90</v>
      </c>
      <c r="AT167" s="212" t="s">
        <v>81</v>
      </c>
      <c r="AU167" s="212" t="s">
        <v>90</v>
      </c>
      <c r="AY167" s="211" t="s">
        <v>152</v>
      </c>
      <c r="BK167" s="213">
        <f>SUM(BK168:BK172)</f>
        <v>0</v>
      </c>
    </row>
    <row r="168" s="2" customFormat="1" ht="16.5" customHeight="1">
      <c r="A168" s="42"/>
      <c r="B168" s="43"/>
      <c r="C168" s="216" t="s">
        <v>390</v>
      </c>
      <c r="D168" s="216" t="s">
        <v>155</v>
      </c>
      <c r="E168" s="217" t="s">
        <v>404</v>
      </c>
      <c r="F168" s="218" t="s">
        <v>405</v>
      </c>
      <c r="G168" s="219" t="s">
        <v>283</v>
      </c>
      <c r="H168" s="220">
        <v>51</v>
      </c>
      <c r="I168" s="221"/>
      <c r="J168" s="222">
        <f>ROUND(I168*H168,2)</f>
        <v>0</v>
      </c>
      <c r="K168" s="218" t="s">
        <v>251</v>
      </c>
      <c r="L168" s="48"/>
      <c r="M168" s="223" t="s">
        <v>44</v>
      </c>
      <c r="N168" s="224" t="s">
        <v>53</v>
      </c>
      <c r="O168" s="8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7" t="s">
        <v>171</v>
      </c>
      <c r="AT168" s="227" t="s">
        <v>155</v>
      </c>
      <c r="AU168" s="227" t="s">
        <v>21</v>
      </c>
      <c r="AY168" s="20" t="s">
        <v>152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90</v>
      </c>
      <c r="BK168" s="228">
        <f>ROUND(I168*H168,2)</f>
        <v>0</v>
      </c>
      <c r="BL168" s="20" t="s">
        <v>171</v>
      </c>
      <c r="BM168" s="227" t="s">
        <v>806</v>
      </c>
    </row>
    <row r="169" s="2" customFormat="1">
      <c r="A169" s="42"/>
      <c r="B169" s="43"/>
      <c r="C169" s="44"/>
      <c r="D169" s="249" t="s">
        <v>253</v>
      </c>
      <c r="E169" s="44"/>
      <c r="F169" s="250" t="s">
        <v>407</v>
      </c>
      <c r="G169" s="44"/>
      <c r="H169" s="44"/>
      <c r="I169" s="231"/>
      <c r="J169" s="44"/>
      <c r="K169" s="44"/>
      <c r="L169" s="48"/>
      <c r="M169" s="232"/>
      <c r="N169" s="233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253</v>
      </c>
      <c r="AU169" s="20" t="s">
        <v>21</v>
      </c>
    </row>
    <row r="170" s="13" customFormat="1">
      <c r="A170" s="13"/>
      <c r="B170" s="234"/>
      <c r="C170" s="235"/>
      <c r="D170" s="229" t="s">
        <v>166</v>
      </c>
      <c r="E170" s="236" t="s">
        <v>44</v>
      </c>
      <c r="F170" s="237" t="s">
        <v>807</v>
      </c>
      <c r="G170" s="235"/>
      <c r="H170" s="238">
        <v>51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166</v>
      </c>
      <c r="AU170" s="244" t="s">
        <v>21</v>
      </c>
      <c r="AV170" s="13" t="s">
        <v>21</v>
      </c>
      <c r="AW170" s="13" t="s">
        <v>42</v>
      </c>
      <c r="AX170" s="13" t="s">
        <v>90</v>
      </c>
      <c r="AY170" s="244" t="s">
        <v>152</v>
      </c>
    </row>
    <row r="171" s="2" customFormat="1" ht="16.5" customHeight="1">
      <c r="A171" s="42"/>
      <c r="B171" s="43"/>
      <c r="C171" s="216" t="s">
        <v>396</v>
      </c>
      <c r="D171" s="216" t="s">
        <v>155</v>
      </c>
      <c r="E171" s="217" t="s">
        <v>414</v>
      </c>
      <c r="F171" s="218" t="s">
        <v>415</v>
      </c>
      <c r="G171" s="219" t="s">
        <v>283</v>
      </c>
      <c r="H171" s="220">
        <v>51</v>
      </c>
      <c r="I171" s="221"/>
      <c r="J171" s="222">
        <f>ROUND(I171*H171,2)</f>
        <v>0</v>
      </c>
      <c r="K171" s="218" t="s">
        <v>251</v>
      </c>
      <c r="L171" s="48"/>
      <c r="M171" s="223" t="s">
        <v>44</v>
      </c>
      <c r="N171" s="224" t="s">
        <v>53</v>
      </c>
      <c r="O171" s="88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27" t="s">
        <v>171</v>
      </c>
      <c r="AT171" s="227" t="s">
        <v>155</v>
      </c>
      <c r="AU171" s="227" t="s">
        <v>21</v>
      </c>
      <c r="AY171" s="20" t="s">
        <v>152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90</v>
      </c>
      <c r="BK171" s="228">
        <f>ROUND(I171*H171,2)</f>
        <v>0</v>
      </c>
      <c r="BL171" s="20" t="s">
        <v>171</v>
      </c>
      <c r="BM171" s="227" t="s">
        <v>808</v>
      </c>
    </row>
    <row r="172" s="2" customFormat="1">
      <c r="A172" s="42"/>
      <c r="B172" s="43"/>
      <c r="C172" s="44"/>
      <c r="D172" s="249" t="s">
        <v>253</v>
      </c>
      <c r="E172" s="44"/>
      <c r="F172" s="250" t="s">
        <v>417</v>
      </c>
      <c r="G172" s="44"/>
      <c r="H172" s="44"/>
      <c r="I172" s="231"/>
      <c r="J172" s="44"/>
      <c r="K172" s="44"/>
      <c r="L172" s="48"/>
      <c r="M172" s="232"/>
      <c r="N172" s="233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253</v>
      </c>
      <c r="AU172" s="20" t="s">
        <v>21</v>
      </c>
    </row>
    <row r="173" s="12" customFormat="1" ht="22.8" customHeight="1">
      <c r="A173" s="12"/>
      <c r="B173" s="200"/>
      <c r="C173" s="201"/>
      <c r="D173" s="202" t="s">
        <v>81</v>
      </c>
      <c r="E173" s="214" t="s">
        <v>171</v>
      </c>
      <c r="F173" s="214" t="s">
        <v>418</v>
      </c>
      <c r="G173" s="201"/>
      <c r="H173" s="201"/>
      <c r="I173" s="204"/>
      <c r="J173" s="215">
        <f>BK173</f>
        <v>0</v>
      </c>
      <c r="K173" s="201"/>
      <c r="L173" s="206"/>
      <c r="M173" s="207"/>
      <c r="N173" s="208"/>
      <c r="O173" s="208"/>
      <c r="P173" s="209">
        <f>SUM(P174:P206)</f>
        <v>0</v>
      </c>
      <c r="Q173" s="208"/>
      <c r="R173" s="209">
        <f>SUM(R174:R206)</f>
        <v>20.685309950000001</v>
      </c>
      <c r="S173" s="208"/>
      <c r="T173" s="210">
        <f>SUM(T174:T206)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90</v>
      </c>
      <c r="AT173" s="212" t="s">
        <v>81</v>
      </c>
      <c r="AU173" s="212" t="s">
        <v>90</v>
      </c>
      <c r="AY173" s="211" t="s">
        <v>152</v>
      </c>
      <c r="BK173" s="213">
        <f>SUM(BK174:BK206)</f>
        <v>0</v>
      </c>
    </row>
    <row r="174" s="2" customFormat="1" ht="21.75" customHeight="1">
      <c r="A174" s="42"/>
      <c r="B174" s="43"/>
      <c r="C174" s="216" t="s">
        <v>403</v>
      </c>
      <c r="D174" s="216" t="s">
        <v>155</v>
      </c>
      <c r="E174" s="217" t="s">
        <v>420</v>
      </c>
      <c r="F174" s="218" t="s">
        <v>421</v>
      </c>
      <c r="G174" s="219" t="s">
        <v>212</v>
      </c>
      <c r="H174" s="220">
        <v>7.0949999999999998</v>
      </c>
      <c r="I174" s="221"/>
      <c r="J174" s="222">
        <f>ROUND(I174*H174,2)</f>
        <v>0</v>
      </c>
      <c r="K174" s="218" t="s">
        <v>251</v>
      </c>
      <c r="L174" s="48"/>
      <c r="M174" s="223" t="s">
        <v>44</v>
      </c>
      <c r="N174" s="224" t="s">
        <v>53</v>
      </c>
      <c r="O174" s="88"/>
      <c r="P174" s="225">
        <f>O174*H174</f>
        <v>0</v>
      </c>
      <c r="Q174" s="225">
        <v>1.8907700000000001</v>
      </c>
      <c r="R174" s="225">
        <f>Q174*H174</f>
        <v>13.41501315</v>
      </c>
      <c r="S174" s="225">
        <v>0</v>
      </c>
      <c r="T174" s="226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27" t="s">
        <v>171</v>
      </c>
      <c r="AT174" s="227" t="s">
        <v>155</v>
      </c>
      <c r="AU174" s="227" t="s">
        <v>21</v>
      </c>
      <c r="AY174" s="20" t="s">
        <v>152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90</v>
      </c>
      <c r="BK174" s="228">
        <f>ROUND(I174*H174,2)</f>
        <v>0</v>
      </c>
      <c r="BL174" s="20" t="s">
        <v>171</v>
      </c>
      <c r="BM174" s="227" t="s">
        <v>809</v>
      </c>
    </row>
    <row r="175" s="2" customFormat="1">
      <c r="A175" s="42"/>
      <c r="B175" s="43"/>
      <c r="C175" s="44"/>
      <c r="D175" s="249" t="s">
        <v>253</v>
      </c>
      <c r="E175" s="44"/>
      <c r="F175" s="250" t="s">
        <v>423</v>
      </c>
      <c r="G175" s="44"/>
      <c r="H175" s="44"/>
      <c r="I175" s="231"/>
      <c r="J175" s="44"/>
      <c r="K175" s="44"/>
      <c r="L175" s="48"/>
      <c r="M175" s="232"/>
      <c r="N175" s="233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253</v>
      </c>
      <c r="AU175" s="20" t="s">
        <v>21</v>
      </c>
    </row>
    <row r="176" s="13" customFormat="1">
      <c r="A176" s="13"/>
      <c r="B176" s="234"/>
      <c r="C176" s="235"/>
      <c r="D176" s="229" t="s">
        <v>166</v>
      </c>
      <c r="E176" s="236" t="s">
        <v>44</v>
      </c>
      <c r="F176" s="237" t="s">
        <v>810</v>
      </c>
      <c r="G176" s="235"/>
      <c r="H176" s="238">
        <v>4.875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166</v>
      </c>
      <c r="AU176" s="244" t="s">
        <v>21</v>
      </c>
      <c r="AV176" s="13" t="s">
        <v>21</v>
      </c>
      <c r="AW176" s="13" t="s">
        <v>42</v>
      </c>
      <c r="AX176" s="13" t="s">
        <v>82</v>
      </c>
      <c r="AY176" s="244" t="s">
        <v>152</v>
      </c>
    </row>
    <row r="177" s="13" customFormat="1">
      <c r="A177" s="13"/>
      <c r="B177" s="234"/>
      <c r="C177" s="235"/>
      <c r="D177" s="229" t="s">
        <v>166</v>
      </c>
      <c r="E177" s="236" t="s">
        <v>44</v>
      </c>
      <c r="F177" s="237" t="s">
        <v>811</v>
      </c>
      <c r="G177" s="235"/>
      <c r="H177" s="238">
        <v>2.2200000000000002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166</v>
      </c>
      <c r="AU177" s="244" t="s">
        <v>21</v>
      </c>
      <c r="AV177" s="13" t="s">
        <v>21</v>
      </c>
      <c r="AW177" s="13" t="s">
        <v>42</v>
      </c>
      <c r="AX177" s="13" t="s">
        <v>82</v>
      </c>
      <c r="AY177" s="244" t="s">
        <v>152</v>
      </c>
    </row>
    <row r="178" s="14" customFormat="1">
      <c r="A178" s="14"/>
      <c r="B178" s="251"/>
      <c r="C178" s="252"/>
      <c r="D178" s="229" t="s">
        <v>166</v>
      </c>
      <c r="E178" s="253" t="s">
        <v>221</v>
      </c>
      <c r="F178" s="254" t="s">
        <v>261</v>
      </c>
      <c r="G178" s="252"/>
      <c r="H178" s="255">
        <v>7.0950000000000006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166</v>
      </c>
      <c r="AU178" s="261" t="s">
        <v>21</v>
      </c>
      <c r="AV178" s="14" t="s">
        <v>171</v>
      </c>
      <c r="AW178" s="14" t="s">
        <v>42</v>
      </c>
      <c r="AX178" s="14" t="s">
        <v>90</v>
      </c>
      <c r="AY178" s="261" t="s">
        <v>152</v>
      </c>
    </row>
    <row r="179" s="2" customFormat="1" ht="16.5" customHeight="1">
      <c r="A179" s="42"/>
      <c r="B179" s="43"/>
      <c r="C179" s="216" t="s">
        <v>413</v>
      </c>
      <c r="D179" s="216" t="s">
        <v>155</v>
      </c>
      <c r="E179" s="217" t="s">
        <v>430</v>
      </c>
      <c r="F179" s="218" t="s">
        <v>431</v>
      </c>
      <c r="G179" s="219" t="s">
        <v>432</v>
      </c>
      <c r="H179" s="220">
        <v>3</v>
      </c>
      <c r="I179" s="221"/>
      <c r="J179" s="222">
        <f>ROUND(I179*H179,2)</f>
        <v>0</v>
      </c>
      <c r="K179" s="218" t="s">
        <v>251</v>
      </c>
      <c r="L179" s="48"/>
      <c r="M179" s="223" t="s">
        <v>44</v>
      </c>
      <c r="N179" s="224" t="s">
        <v>53</v>
      </c>
      <c r="O179" s="88"/>
      <c r="P179" s="225">
        <f>O179*H179</f>
        <v>0</v>
      </c>
      <c r="Q179" s="225">
        <v>0.087419999999999998</v>
      </c>
      <c r="R179" s="225">
        <f>Q179*H179</f>
        <v>0.26225999999999999</v>
      </c>
      <c r="S179" s="225">
        <v>0</v>
      </c>
      <c r="T179" s="226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27" t="s">
        <v>171</v>
      </c>
      <c r="AT179" s="227" t="s">
        <v>155</v>
      </c>
      <c r="AU179" s="227" t="s">
        <v>21</v>
      </c>
      <c r="AY179" s="20" t="s">
        <v>152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90</v>
      </c>
      <c r="BK179" s="228">
        <f>ROUND(I179*H179,2)</f>
        <v>0</v>
      </c>
      <c r="BL179" s="20" t="s">
        <v>171</v>
      </c>
      <c r="BM179" s="227" t="s">
        <v>812</v>
      </c>
    </row>
    <row r="180" s="2" customFormat="1">
      <c r="A180" s="42"/>
      <c r="B180" s="43"/>
      <c r="C180" s="44"/>
      <c r="D180" s="249" t="s">
        <v>253</v>
      </c>
      <c r="E180" s="44"/>
      <c r="F180" s="250" t="s">
        <v>434</v>
      </c>
      <c r="G180" s="44"/>
      <c r="H180" s="44"/>
      <c r="I180" s="231"/>
      <c r="J180" s="44"/>
      <c r="K180" s="44"/>
      <c r="L180" s="48"/>
      <c r="M180" s="232"/>
      <c r="N180" s="233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253</v>
      </c>
      <c r="AU180" s="20" t="s">
        <v>21</v>
      </c>
    </row>
    <row r="181" s="13" customFormat="1">
      <c r="A181" s="13"/>
      <c r="B181" s="234"/>
      <c r="C181" s="235"/>
      <c r="D181" s="229" t="s">
        <v>166</v>
      </c>
      <c r="E181" s="236" t="s">
        <v>44</v>
      </c>
      <c r="F181" s="237" t="s">
        <v>669</v>
      </c>
      <c r="G181" s="235"/>
      <c r="H181" s="238">
        <v>3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166</v>
      </c>
      <c r="AU181" s="244" t="s">
        <v>21</v>
      </c>
      <c r="AV181" s="13" t="s">
        <v>21</v>
      </c>
      <c r="AW181" s="13" t="s">
        <v>42</v>
      </c>
      <c r="AX181" s="13" t="s">
        <v>90</v>
      </c>
      <c r="AY181" s="244" t="s">
        <v>152</v>
      </c>
    </row>
    <row r="182" s="2" customFormat="1" ht="16.5" customHeight="1">
      <c r="A182" s="42"/>
      <c r="B182" s="43"/>
      <c r="C182" s="262" t="s">
        <v>419</v>
      </c>
      <c r="D182" s="262" t="s">
        <v>391</v>
      </c>
      <c r="E182" s="263" t="s">
        <v>440</v>
      </c>
      <c r="F182" s="264" t="s">
        <v>441</v>
      </c>
      <c r="G182" s="265" t="s">
        <v>432</v>
      </c>
      <c r="H182" s="266">
        <v>1.01</v>
      </c>
      <c r="I182" s="267"/>
      <c r="J182" s="268">
        <f>ROUND(I182*H182,2)</f>
        <v>0</v>
      </c>
      <c r="K182" s="264" t="s">
        <v>251</v>
      </c>
      <c r="L182" s="269"/>
      <c r="M182" s="270" t="s">
        <v>44</v>
      </c>
      <c r="N182" s="271" t="s">
        <v>53</v>
      </c>
      <c r="O182" s="88"/>
      <c r="P182" s="225">
        <f>O182*H182</f>
        <v>0</v>
      </c>
      <c r="Q182" s="225">
        <v>0.050999999999999997</v>
      </c>
      <c r="R182" s="225">
        <f>Q182*H182</f>
        <v>0.05151</v>
      </c>
      <c r="S182" s="225">
        <v>0</v>
      </c>
      <c r="T182" s="226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7" t="s">
        <v>188</v>
      </c>
      <c r="AT182" s="227" t="s">
        <v>391</v>
      </c>
      <c r="AU182" s="227" t="s">
        <v>21</v>
      </c>
      <c r="AY182" s="20" t="s">
        <v>152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90</v>
      </c>
      <c r="BK182" s="228">
        <f>ROUND(I182*H182,2)</f>
        <v>0</v>
      </c>
      <c r="BL182" s="20" t="s">
        <v>171</v>
      </c>
      <c r="BM182" s="227" t="s">
        <v>813</v>
      </c>
    </row>
    <row r="183" s="13" customFormat="1">
      <c r="A183" s="13"/>
      <c r="B183" s="234"/>
      <c r="C183" s="235"/>
      <c r="D183" s="229" t="s">
        <v>166</v>
      </c>
      <c r="E183" s="236" t="s">
        <v>44</v>
      </c>
      <c r="F183" s="237" t="s">
        <v>90</v>
      </c>
      <c r="G183" s="235"/>
      <c r="H183" s="238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166</v>
      </c>
      <c r="AU183" s="244" t="s">
        <v>21</v>
      </c>
      <c r="AV183" s="13" t="s">
        <v>21</v>
      </c>
      <c r="AW183" s="13" t="s">
        <v>42</v>
      </c>
      <c r="AX183" s="13" t="s">
        <v>90</v>
      </c>
      <c r="AY183" s="244" t="s">
        <v>152</v>
      </c>
    </row>
    <row r="184" s="13" customFormat="1">
      <c r="A184" s="13"/>
      <c r="B184" s="234"/>
      <c r="C184" s="235"/>
      <c r="D184" s="229" t="s">
        <v>166</v>
      </c>
      <c r="E184" s="235"/>
      <c r="F184" s="237" t="s">
        <v>538</v>
      </c>
      <c r="G184" s="235"/>
      <c r="H184" s="238">
        <v>1.01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166</v>
      </c>
      <c r="AU184" s="244" t="s">
        <v>21</v>
      </c>
      <c r="AV184" s="13" t="s">
        <v>21</v>
      </c>
      <c r="AW184" s="13" t="s">
        <v>4</v>
      </c>
      <c r="AX184" s="13" t="s">
        <v>90</v>
      </c>
      <c r="AY184" s="244" t="s">
        <v>152</v>
      </c>
    </row>
    <row r="185" s="2" customFormat="1" ht="16.5" customHeight="1">
      <c r="A185" s="42"/>
      <c r="B185" s="43"/>
      <c r="C185" s="262" t="s">
        <v>429</v>
      </c>
      <c r="D185" s="262" t="s">
        <v>391</v>
      </c>
      <c r="E185" s="263" t="s">
        <v>436</v>
      </c>
      <c r="F185" s="264" t="s">
        <v>437</v>
      </c>
      <c r="G185" s="265" t="s">
        <v>432</v>
      </c>
      <c r="H185" s="266">
        <v>2.02</v>
      </c>
      <c r="I185" s="267"/>
      <c r="J185" s="268">
        <f>ROUND(I185*H185,2)</f>
        <v>0</v>
      </c>
      <c r="K185" s="264" t="s">
        <v>251</v>
      </c>
      <c r="L185" s="269"/>
      <c r="M185" s="270" t="s">
        <v>44</v>
      </c>
      <c r="N185" s="271" t="s">
        <v>53</v>
      </c>
      <c r="O185" s="88"/>
      <c r="P185" s="225">
        <f>O185*H185</f>
        <v>0</v>
      </c>
      <c r="Q185" s="225">
        <v>0.068000000000000005</v>
      </c>
      <c r="R185" s="225">
        <f>Q185*H185</f>
        <v>0.13736000000000001</v>
      </c>
      <c r="S185" s="225">
        <v>0</v>
      </c>
      <c r="T185" s="226">
        <f>S185*H185</f>
        <v>0</v>
      </c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R185" s="227" t="s">
        <v>188</v>
      </c>
      <c r="AT185" s="227" t="s">
        <v>391</v>
      </c>
      <c r="AU185" s="227" t="s">
        <v>21</v>
      </c>
      <c r="AY185" s="20" t="s">
        <v>152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90</v>
      </c>
      <c r="BK185" s="228">
        <f>ROUND(I185*H185,2)</f>
        <v>0</v>
      </c>
      <c r="BL185" s="20" t="s">
        <v>171</v>
      </c>
      <c r="BM185" s="227" t="s">
        <v>814</v>
      </c>
    </row>
    <row r="186" s="13" customFormat="1">
      <c r="A186" s="13"/>
      <c r="B186" s="234"/>
      <c r="C186" s="235"/>
      <c r="D186" s="229" t="s">
        <v>166</v>
      </c>
      <c r="E186" s="236" t="s">
        <v>44</v>
      </c>
      <c r="F186" s="237" t="s">
        <v>21</v>
      </c>
      <c r="G186" s="235"/>
      <c r="H186" s="238">
        <v>2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166</v>
      </c>
      <c r="AU186" s="244" t="s">
        <v>21</v>
      </c>
      <c r="AV186" s="13" t="s">
        <v>21</v>
      </c>
      <c r="AW186" s="13" t="s">
        <v>42</v>
      </c>
      <c r="AX186" s="13" t="s">
        <v>90</v>
      </c>
      <c r="AY186" s="244" t="s">
        <v>152</v>
      </c>
    </row>
    <row r="187" s="13" customFormat="1">
      <c r="A187" s="13"/>
      <c r="B187" s="234"/>
      <c r="C187" s="235"/>
      <c r="D187" s="229" t="s">
        <v>166</v>
      </c>
      <c r="E187" s="235"/>
      <c r="F187" s="237" t="s">
        <v>533</v>
      </c>
      <c r="G187" s="235"/>
      <c r="H187" s="238">
        <v>2.02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166</v>
      </c>
      <c r="AU187" s="244" t="s">
        <v>21</v>
      </c>
      <c r="AV187" s="13" t="s">
        <v>21</v>
      </c>
      <c r="AW187" s="13" t="s">
        <v>4</v>
      </c>
      <c r="AX187" s="13" t="s">
        <v>90</v>
      </c>
      <c r="AY187" s="244" t="s">
        <v>152</v>
      </c>
    </row>
    <row r="188" s="2" customFormat="1" ht="21.75" customHeight="1">
      <c r="A188" s="42"/>
      <c r="B188" s="43"/>
      <c r="C188" s="216" t="s">
        <v>435</v>
      </c>
      <c r="D188" s="216" t="s">
        <v>155</v>
      </c>
      <c r="E188" s="217" t="s">
        <v>452</v>
      </c>
      <c r="F188" s="218" t="s">
        <v>453</v>
      </c>
      <c r="G188" s="219" t="s">
        <v>432</v>
      </c>
      <c r="H188" s="220">
        <v>3</v>
      </c>
      <c r="I188" s="221"/>
      <c r="J188" s="222">
        <f>ROUND(I188*H188,2)</f>
        <v>0</v>
      </c>
      <c r="K188" s="218" t="s">
        <v>251</v>
      </c>
      <c r="L188" s="48"/>
      <c r="M188" s="223" t="s">
        <v>44</v>
      </c>
      <c r="N188" s="224" t="s">
        <v>53</v>
      </c>
      <c r="O188" s="88"/>
      <c r="P188" s="225">
        <f>O188*H188</f>
        <v>0</v>
      </c>
      <c r="Q188" s="225">
        <v>0.087419999999999998</v>
      </c>
      <c r="R188" s="225">
        <f>Q188*H188</f>
        <v>0.26225999999999999</v>
      </c>
      <c r="S188" s="225">
        <v>0</v>
      </c>
      <c r="T188" s="226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27" t="s">
        <v>171</v>
      </c>
      <c r="AT188" s="227" t="s">
        <v>155</v>
      </c>
      <c r="AU188" s="227" t="s">
        <v>21</v>
      </c>
      <c r="AY188" s="20" t="s">
        <v>152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90</v>
      </c>
      <c r="BK188" s="228">
        <f>ROUND(I188*H188,2)</f>
        <v>0</v>
      </c>
      <c r="BL188" s="20" t="s">
        <v>171</v>
      </c>
      <c r="BM188" s="227" t="s">
        <v>815</v>
      </c>
    </row>
    <row r="189" s="2" customFormat="1">
      <c r="A189" s="42"/>
      <c r="B189" s="43"/>
      <c r="C189" s="44"/>
      <c r="D189" s="249" t="s">
        <v>253</v>
      </c>
      <c r="E189" s="44"/>
      <c r="F189" s="250" t="s">
        <v>455</v>
      </c>
      <c r="G189" s="44"/>
      <c r="H189" s="44"/>
      <c r="I189" s="231"/>
      <c r="J189" s="44"/>
      <c r="K189" s="44"/>
      <c r="L189" s="48"/>
      <c r="M189" s="232"/>
      <c r="N189" s="233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253</v>
      </c>
      <c r="AU189" s="20" t="s">
        <v>21</v>
      </c>
    </row>
    <row r="190" s="13" customFormat="1">
      <c r="A190" s="13"/>
      <c r="B190" s="234"/>
      <c r="C190" s="235"/>
      <c r="D190" s="229" t="s">
        <v>166</v>
      </c>
      <c r="E190" s="236" t="s">
        <v>44</v>
      </c>
      <c r="F190" s="237" t="s">
        <v>167</v>
      </c>
      <c r="G190" s="235"/>
      <c r="H190" s="238">
        <v>3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166</v>
      </c>
      <c r="AU190" s="244" t="s">
        <v>21</v>
      </c>
      <c r="AV190" s="13" t="s">
        <v>21</v>
      </c>
      <c r="AW190" s="13" t="s">
        <v>42</v>
      </c>
      <c r="AX190" s="13" t="s">
        <v>90</v>
      </c>
      <c r="AY190" s="244" t="s">
        <v>152</v>
      </c>
    </row>
    <row r="191" s="2" customFormat="1" ht="16.5" customHeight="1">
      <c r="A191" s="42"/>
      <c r="B191" s="43"/>
      <c r="C191" s="262" t="s">
        <v>439</v>
      </c>
      <c r="D191" s="262" t="s">
        <v>391</v>
      </c>
      <c r="E191" s="263" t="s">
        <v>457</v>
      </c>
      <c r="F191" s="264" t="s">
        <v>458</v>
      </c>
      <c r="G191" s="265" t="s">
        <v>432</v>
      </c>
      <c r="H191" s="266">
        <v>3.0299999999999998</v>
      </c>
      <c r="I191" s="267"/>
      <c r="J191" s="268">
        <f>ROUND(I191*H191,2)</f>
        <v>0</v>
      </c>
      <c r="K191" s="264" t="s">
        <v>251</v>
      </c>
      <c r="L191" s="269"/>
      <c r="M191" s="270" t="s">
        <v>44</v>
      </c>
      <c r="N191" s="271" t="s">
        <v>53</v>
      </c>
      <c r="O191" s="88"/>
      <c r="P191" s="225">
        <f>O191*H191</f>
        <v>0</v>
      </c>
      <c r="Q191" s="225">
        <v>0.081000000000000003</v>
      </c>
      <c r="R191" s="225">
        <f>Q191*H191</f>
        <v>0.24542999999999998</v>
      </c>
      <c r="S191" s="225">
        <v>0</v>
      </c>
      <c r="T191" s="226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7" t="s">
        <v>188</v>
      </c>
      <c r="AT191" s="227" t="s">
        <v>391</v>
      </c>
      <c r="AU191" s="227" t="s">
        <v>21</v>
      </c>
      <c r="AY191" s="20" t="s">
        <v>152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90</v>
      </c>
      <c r="BK191" s="228">
        <f>ROUND(I191*H191,2)</f>
        <v>0</v>
      </c>
      <c r="BL191" s="20" t="s">
        <v>171</v>
      </c>
      <c r="BM191" s="227" t="s">
        <v>816</v>
      </c>
    </row>
    <row r="192" s="13" customFormat="1">
      <c r="A192" s="13"/>
      <c r="B192" s="234"/>
      <c r="C192" s="235"/>
      <c r="D192" s="229" t="s">
        <v>166</v>
      </c>
      <c r="E192" s="236" t="s">
        <v>44</v>
      </c>
      <c r="F192" s="237" t="s">
        <v>167</v>
      </c>
      <c r="G192" s="235"/>
      <c r="H192" s="238">
        <v>3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166</v>
      </c>
      <c r="AU192" s="244" t="s">
        <v>21</v>
      </c>
      <c r="AV192" s="13" t="s">
        <v>21</v>
      </c>
      <c r="AW192" s="13" t="s">
        <v>42</v>
      </c>
      <c r="AX192" s="13" t="s">
        <v>90</v>
      </c>
      <c r="AY192" s="244" t="s">
        <v>152</v>
      </c>
    </row>
    <row r="193" s="13" customFormat="1">
      <c r="A193" s="13"/>
      <c r="B193" s="234"/>
      <c r="C193" s="235"/>
      <c r="D193" s="229" t="s">
        <v>166</v>
      </c>
      <c r="E193" s="235"/>
      <c r="F193" s="237" t="s">
        <v>817</v>
      </c>
      <c r="G193" s="235"/>
      <c r="H193" s="238">
        <v>3.0299999999999998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166</v>
      </c>
      <c r="AU193" s="244" t="s">
        <v>21</v>
      </c>
      <c r="AV193" s="13" t="s">
        <v>21</v>
      </c>
      <c r="AW193" s="13" t="s">
        <v>4</v>
      </c>
      <c r="AX193" s="13" t="s">
        <v>90</v>
      </c>
      <c r="AY193" s="244" t="s">
        <v>152</v>
      </c>
    </row>
    <row r="194" s="2" customFormat="1" ht="24.15" customHeight="1">
      <c r="A194" s="42"/>
      <c r="B194" s="43"/>
      <c r="C194" s="216" t="s">
        <v>443</v>
      </c>
      <c r="D194" s="216" t="s">
        <v>155</v>
      </c>
      <c r="E194" s="217" t="s">
        <v>461</v>
      </c>
      <c r="F194" s="218" t="s">
        <v>462</v>
      </c>
      <c r="G194" s="219" t="s">
        <v>212</v>
      </c>
      <c r="H194" s="220">
        <v>2.7360000000000002</v>
      </c>
      <c r="I194" s="221"/>
      <c r="J194" s="222">
        <f>ROUND(I194*H194,2)</f>
        <v>0</v>
      </c>
      <c r="K194" s="218" t="s">
        <v>251</v>
      </c>
      <c r="L194" s="48"/>
      <c r="M194" s="223" t="s">
        <v>44</v>
      </c>
      <c r="N194" s="224" t="s">
        <v>53</v>
      </c>
      <c r="O194" s="88"/>
      <c r="P194" s="225">
        <f>O194*H194</f>
        <v>0</v>
      </c>
      <c r="Q194" s="225">
        <v>2.3010199999999998</v>
      </c>
      <c r="R194" s="225">
        <f>Q194*H194</f>
        <v>6.2955907199999999</v>
      </c>
      <c r="S194" s="225">
        <v>0</v>
      </c>
      <c r="T194" s="226">
        <f>S194*H194</f>
        <v>0</v>
      </c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R194" s="227" t="s">
        <v>171</v>
      </c>
      <c r="AT194" s="227" t="s">
        <v>155</v>
      </c>
      <c r="AU194" s="227" t="s">
        <v>21</v>
      </c>
      <c r="AY194" s="20" t="s">
        <v>152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90</v>
      </c>
      <c r="BK194" s="228">
        <f>ROUND(I194*H194,2)</f>
        <v>0</v>
      </c>
      <c r="BL194" s="20" t="s">
        <v>171</v>
      </c>
      <c r="BM194" s="227" t="s">
        <v>818</v>
      </c>
    </row>
    <row r="195" s="2" customFormat="1">
      <c r="A195" s="42"/>
      <c r="B195" s="43"/>
      <c r="C195" s="44"/>
      <c r="D195" s="249" t="s">
        <v>253</v>
      </c>
      <c r="E195" s="44"/>
      <c r="F195" s="250" t="s">
        <v>464</v>
      </c>
      <c r="G195" s="44"/>
      <c r="H195" s="44"/>
      <c r="I195" s="231"/>
      <c r="J195" s="44"/>
      <c r="K195" s="44"/>
      <c r="L195" s="48"/>
      <c r="M195" s="232"/>
      <c r="N195" s="233"/>
      <c r="O195" s="88"/>
      <c r="P195" s="88"/>
      <c r="Q195" s="88"/>
      <c r="R195" s="88"/>
      <c r="S195" s="88"/>
      <c r="T195" s="89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T195" s="20" t="s">
        <v>253</v>
      </c>
      <c r="AU195" s="20" t="s">
        <v>21</v>
      </c>
    </row>
    <row r="196" s="13" customFormat="1">
      <c r="A196" s="13"/>
      <c r="B196" s="234"/>
      <c r="C196" s="235"/>
      <c r="D196" s="229" t="s">
        <v>166</v>
      </c>
      <c r="E196" s="236" t="s">
        <v>44</v>
      </c>
      <c r="F196" s="237" t="s">
        <v>819</v>
      </c>
      <c r="G196" s="235"/>
      <c r="H196" s="238">
        <v>2.7360000000000002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166</v>
      </c>
      <c r="AU196" s="244" t="s">
        <v>21</v>
      </c>
      <c r="AV196" s="13" t="s">
        <v>21</v>
      </c>
      <c r="AW196" s="13" t="s">
        <v>42</v>
      </c>
      <c r="AX196" s="13" t="s">
        <v>90</v>
      </c>
      <c r="AY196" s="244" t="s">
        <v>152</v>
      </c>
    </row>
    <row r="197" s="2" customFormat="1" ht="24.15" customHeight="1">
      <c r="A197" s="42"/>
      <c r="B197" s="43"/>
      <c r="C197" s="216" t="s">
        <v>447</v>
      </c>
      <c r="D197" s="216" t="s">
        <v>155</v>
      </c>
      <c r="E197" s="217" t="s">
        <v>467</v>
      </c>
      <c r="F197" s="218" t="s">
        <v>468</v>
      </c>
      <c r="G197" s="219" t="s">
        <v>219</v>
      </c>
      <c r="H197" s="220">
        <v>2.016</v>
      </c>
      <c r="I197" s="221"/>
      <c r="J197" s="222">
        <f>ROUND(I197*H197,2)</f>
        <v>0</v>
      </c>
      <c r="K197" s="218" t="s">
        <v>251</v>
      </c>
      <c r="L197" s="48"/>
      <c r="M197" s="223" t="s">
        <v>44</v>
      </c>
      <c r="N197" s="224" t="s">
        <v>53</v>
      </c>
      <c r="O197" s="88"/>
      <c r="P197" s="225">
        <f>O197*H197</f>
        <v>0</v>
      </c>
      <c r="Q197" s="225">
        <v>0.0078799999999999999</v>
      </c>
      <c r="R197" s="225">
        <f>Q197*H197</f>
        <v>0.01588608</v>
      </c>
      <c r="S197" s="225">
        <v>0</v>
      </c>
      <c r="T197" s="226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7" t="s">
        <v>171</v>
      </c>
      <c r="AT197" s="227" t="s">
        <v>155</v>
      </c>
      <c r="AU197" s="227" t="s">
        <v>21</v>
      </c>
      <c r="AY197" s="20" t="s">
        <v>152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90</v>
      </c>
      <c r="BK197" s="228">
        <f>ROUND(I197*H197,2)</f>
        <v>0</v>
      </c>
      <c r="BL197" s="20" t="s">
        <v>171</v>
      </c>
      <c r="BM197" s="227" t="s">
        <v>820</v>
      </c>
    </row>
    <row r="198" s="2" customFormat="1">
      <c r="A198" s="42"/>
      <c r="B198" s="43"/>
      <c r="C198" s="44"/>
      <c r="D198" s="249" t="s">
        <v>253</v>
      </c>
      <c r="E198" s="44"/>
      <c r="F198" s="250" t="s">
        <v>470</v>
      </c>
      <c r="G198" s="44"/>
      <c r="H198" s="44"/>
      <c r="I198" s="231"/>
      <c r="J198" s="44"/>
      <c r="K198" s="44"/>
      <c r="L198" s="48"/>
      <c r="M198" s="232"/>
      <c r="N198" s="233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253</v>
      </c>
      <c r="AU198" s="20" t="s">
        <v>21</v>
      </c>
    </row>
    <row r="199" s="13" customFormat="1">
      <c r="A199" s="13"/>
      <c r="B199" s="234"/>
      <c r="C199" s="235"/>
      <c r="D199" s="229" t="s">
        <v>166</v>
      </c>
      <c r="E199" s="236" t="s">
        <v>44</v>
      </c>
      <c r="F199" s="237" t="s">
        <v>821</v>
      </c>
      <c r="G199" s="235"/>
      <c r="H199" s="238">
        <v>0.86399999999999999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166</v>
      </c>
      <c r="AU199" s="244" t="s">
        <v>21</v>
      </c>
      <c r="AV199" s="13" t="s">
        <v>21</v>
      </c>
      <c r="AW199" s="13" t="s">
        <v>42</v>
      </c>
      <c r="AX199" s="13" t="s">
        <v>82</v>
      </c>
      <c r="AY199" s="244" t="s">
        <v>152</v>
      </c>
    </row>
    <row r="200" s="13" customFormat="1">
      <c r="A200" s="13"/>
      <c r="B200" s="234"/>
      <c r="C200" s="235"/>
      <c r="D200" s="229" t="s">
        <v>166</v>
      </c>
      <c r="E200" s="236" t="s">
        <v>44</v>
      </c>
      <c r="F200" s="237" t="s">
        <v>822</v>
      </c>
      <c r="G200" s="235"/>
      <c r="H200" s="238">
        <v>1.1519999999999999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166</v>
      </c>
      <c r="AU200" s="244" t="s">
        <v>21</v>
      </c>
      <c r="AV200" s="13" t="s">
        <v>21</v>
      </c>
      <c r="AW200" s="13" t="s">
        <v>42</v>
      </c>
      <c r="AX200" s="13" t="s">
        <v>82</v>
      </c>
      <c r="AY200" s="244" t="s">
        <v>152</v>
      </c>
    </row>
    <row r="201" s="14" customFormat="1">
      <c r="A201" s="14"/>
      <c r="B201" s="251"/>
      <c r="C201" s="252"/>
      <c r="D201" s="229" t="s">
        <v>166</v>
      </c>
      <c r="E201" s="253" t="s">
        <v>44</v>
      </c>
      <c r="F201" s="254" t="s">
        <v>261</v>
      </c>
      <c r="G201" s="252"/>
      <c r="H201" s="255">
        <v>2.016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166</v>
      </c>
      <c r="AU201" s="261" t="s">
        <v>21</v>
      </c>
      <c r="AV201" s="14" t="s">
        <v>171</v>
      </c>
      <c r="AW201" s="14" t="s">
        <v>42</v>
      </c>
      <c r="AX201" s="14" t="s">
        <v>90</v>
      </c>
      <c r="AY201" s="261" t="s">
        <v>152</v>
      </c>
    </row>
    <row r="202" s="2" customFormat="1" ht="24.15" customHeight="1">
      <c r="A202" s="42"/>
      <c r="B202" s="43"/>
      <c r="C202" s="216" t="s">
        <v>451</v>
      </c>
      <c r="D202" s="216" t="s">
        <v>155</v>
      </c>
      <c r="E202" s="217" t="s">
        <v>473</v>
      </c>
      <c r="F202" s="218" t="s">
        <v>474</v>
      </c>
      <c r="G202" s="219" t="s">
        <v>219</v>
      </c>
      <c r="H202" s="220">
        <v>2.016</v>
      </c>
      <c r="I202" s="221"/>
      <c r="J202" s="222">
        <f>ROUND(I202*H202,2)</f>
        <v>0</v>
      </c>
      <c r="K202" s="218" t="s">
        <v>251</v>
      </c>
      <c r="L202" s="48"/>
      <c r="M202" s="223" t="s">
        <v>44</v>
      </c>
      <c r="N202" s="224" t="s">
        <v>53</v>
      </c>
      <c r="O202" s="88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7" t="s">
        <v>171</v>
      </c>
      <c r="AT202" s="227" t="s">
        <v>155</v>
      </c>
      <c r="AU202" s="227" t="s">
        <v>21</v>
      </c>
      <c r="AY202" s="20" t="s">
        <v>152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90</v>
      </c>
      <c r="BK202" s="228">
        <f>ROUND(I202*H202,2)</f>
        <v>0</v>
      </c>
      <c r="BL202" s="20" t="s">
        <v>171</v>
      </c>
      <c r="BM202" s="227" t="s">
        <v>823</v>
      </c>
    </row>
    <row r="203" s="2" customFormat="1">
      <c r="A203" s="42"/>
      <c r="B203" s="43"/>
      <c r="C203" s="44"/>
      <c r="D203" s="249" t="s">
        <v>253</v>
      </c>
      <c r="E203" s="44"/>
      <c r="F203" s="250" t="s">
        <v>476</v>
      </c>
      <c r="G203" s="44"/>
      <c r="H203" s="44"/>
      <c r="I203" s="231"/>
      <c r="J203" s="44"/>
      <c r="K203" s="44"/>
      <c r="L203" s="48"/>
      <c r="M203" s="232"/>
      <c r="N203" s="233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253</v>
      </c>
      <c r="AU203" s="20" t="s">
        <v>21</v>
      </c>
    </row>
    <row r="204" s="13" customFormat="1">
      <c r="A204" s="13"/>
      <c r="B204" s="234"/>
      <c r="C204" s="235"/>
      <c r="D204" s="229" t="s">
        <v>166</v>
      </c>
      <c r="E204" s="236" t="s">
        <v>44</v>
      </c>
      <c r="F204" s="237" t="s">
        <v>821</v>
      </c>
      <c r="G204" s="235"/>
      <c r="H204" s="238">
        <v>0.86399999999999999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166</v>
      </c>
      <c r="AU204" s="244" t="s">
        <v>21</v>
      </c>
      <c r="AV204" s="13" t="s">
        <v>21</v>
      </c>
      <c r="AW204" s="13" t="s">
        <v>42</v>
      </c>
      <c r="AX204" s="13" t="s">
        <v>82</v>
      </c>
      <c r="AY204" s="244" t="s">
        <v>152</v>
      </c>
    </row>
    <row r="205" s="13" customFormat="1">
      <c r="A205" s="13"/>
      <c r="B205" s="234"/>
      <c r="C205" s="235"/>
      <c r="D205" s="229" t="s">
        <v>166</v>
      </c>
      <c r="E205" s="236" t="s">
        <v>44</v>
      </c>
      <c r="F205" s="237" t="s">
        <v>822</v>
      </c>
      <c r="G205" s="235"/>
      <c r="H205" s="238">
        <v>1.1519999999999999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166</v>
      </c>
      <c r="AU205" s="244" t="s">
        <v>21</v>
      </c>
      <c r="AV205" s="13" t="s">
        <v>21</v>
      </c>
      <c r="AW205" s="13" t="s">
        <v>42</v>
      </c>
      <c r="AX205" s="13" t="s">
        <v>82</v>
      </c>
      <c r="AY205" s="244" t="s">
        <v>152</v>
      </c>
    </row>
    <row r="206" s="14" customFormat="1">
      <c r="A206" s="14"/>
      <c r="B206" s="251"/>
      <c r="C206" s="252"/>
      <c r="D206" s="229" t="s">
        <v>166</v>
      </c>
      <c r="E206" s="253" t="s">
        <v>44</v>
      </c>
      <c r="F206" s="254" t="s">
        <v>261</v>
      </c>
      <c r="G206" s="252"/>
      <c r="H206" s="255">
        <v>2.016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166</v>
      </c>
      <c r="AU206" s="261" t="s">
        <v>21</v>
      </c>
      <c r="AV206" s="14" t="s">
        <v>171</v>
      </c>
      <c r="AW206" s="14" t="s">
        <v>42</v>
      </c>
      <c r="AX206" s="14" t="s">
        <v>90</v>
      </c>
      <c r="AY206" s="261" t="s">
        <v>152</v>
      </c>
    </row>
    <row r="207" s="12" customFormat="1" ht="22.8" customHeight="1">
      <c r="A207" s="12"/>
      <c r="B207" s="200"/>
      <c r="C207" s="201"/>
      <c r="D207" s="202" t="s">
        <v>81</v>
      </c>
      <c r="E207" s="214" t="s">
        <v>151</v>
      </c>
      <c r="F207" s="214" t="s">
        <v>477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SUM(P208:P216)</f>
        <v>0</v>
      </c>
      <c r="Q207" s="208"/>
      <c r="R207" s="209">
        <f>SUM(R208:R216)</f>
        <v>1.1598599999999999</v>
      </c>
      <c r="S207" s="208"/>
      <c r="T207" s="210">
        <f>SUM(T208:T216)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90</v>
      </c>
      <c r="AT207" s="212" t="s">
        <v>81</v>
      </c>
      <c r="AU207" s="212" t="s">
        <v>90</v>
      </c>
      <c r="AY207" s="211" t="s">
        <v>152</v>
      </c>
      <c r="BK207" s="213">
        <f>SUM(BK208:BK216)</f>
        <v>0</v>
      </c>
    </row>
    <row r="208" s="2" customFormat="1" ht="24.15" customHeight="1">
      <c r="A208" s="42"/>
      <c r="B208" s="43"/>
      <c r="C208" s="216" t="s">
        <v>456</v>
      </c>
      <c r="D208" s="216" t="s">
        <v>155</v>
      </c>
      <c r="E208" s="217" t="s">
        <v>824</v>
      </c>
      <c r="F208" s="218" t="s">
        <v>825</v>
      </c>
      <c r="G208" s="219" t="s">
        <v>219</v>
      </c>
      <c r="H208" s="220">
        <v>13</v>
      </c>
      <c r="I208" s="221"/>
      <c r="J208" s="222">
        <f>ROUND(I208*H208,2)</f>
        <v>0</v>
      </c>
      <c r="K208" s="218" t="s">
        <v>251</v>
      </c>
      <c r="L208" s="48"/>
      <c r="M208" s="223" t="s">
        <v>44</v>
      </c>
      <c r="N208" s="224" t="s">
        <v>53</v>
      </c>
      <c r="O208" s="88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27" t="s">
        <v>171</v>
      </c>
      <c r="AT208" s="227" t="s">
        <v>155</v>
      </c>
      <c r="AU208" s="227" t="s">
        <v>21</v>
      </c>
      <c r="AY208" s="20" t="s">
        <v>152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90</v>
      </c>
      <c r="BK208" s="228">
        <f>ROUND(I208*H208,2)</f>
        <v>0</v>
      </c>
      <c r="BL208" s="20" t="s">
        <v>171</v>
      </c>
      <c r="BM208" s="227" t="s">
        <v>826</v>
      </c>
    </row>
    <row r="209" s="2" customFormat="1">
      <c r="A209" s="42"/>
      <c r="B209" s="43"/>
      <c r="C209" s="44"/>
      <c r="D209" s="249" t="s">
        <v>253</v>
      </c>
      <c r="E209" s="44"/>
      <c r="F209" s="250" t="s">
        <v>827</v>
      </c>
      <c r="G209" s="44"/>
      <c r="H209" s="44"/>
      <c r="I209" s="231"/>
      <c r="J209" s="44"/>
      <c r="K209" s="44"/>
      <c r="L209" s="48"/>
      <c r="M209" s="232"/>
      <c r="N209" s="233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253</v>
      </c>
      <c r="AU209" s="20" t="s">
        <v>21</v>
      </c>
    </row>
    <row r="210" s="13" customFormat="1">
      <c r="A210" s="13"/>
      <c r="B210" s="234"/>
      <c r="C210" s="235"/>
      <c r="D210" s="229" t="s">
        <v>166</v>
      </c>
      <c r="E210" s="236" t="s">
        <v>44</v>
      </c>
      <c r="F210" s="237" t="s">
        <v>220</v>
      </c>
      <c r="G210" s="235"/>
      <c r="H210" s="238">
        <v>13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166</v>
      </c>
      <c r="AU210" s="244" t="s">
        <v>21</v>
      </c>
      <c r="AV210" s="13" t="s">
        <v>21</v>
      </c>
      <c r="AW210" s="13" t="s">
        <v>42</v>
      </c>
      <c r="AX210" s="13" t="s">
        <v>90</v>
      </c>
      <c r="AY210" s="244" t="s">
        <v>152</v>
      </c>
    </row>
    <row r="211" s="2" customFormat="1" ht="21.75" customHeight="1">
      <c r="A211" s="42"/>
      <c r="B211" s="43"/>
      <c r="C211" s="216" t="s">
        <v>460</v>
      </c>
      <c r="D211" s="216" t="s">
        <v>155</v>
      </c>
      <c r="E211" s="217" t="s">
        <v>490</v>
      </c>
      <c r="F211" s="218" t="s">
        <v>491</v>
      </c>
      <c r="G211" s="219" t="s">
        <v>219</v>
      </c>
      <c r="H211" s="220">
        <v>26</v>
      </c>
      <c r="I211" s="221"/>
      <c r="J211" s="222">
        <f>ROUND(I211*H211,2)</f>
        <v>0</v>
      </c>
      <c r="K211" s="218" t="s">
        <v>251</v>
      </c>
      <c r="L211" s="48"/>
      <c r="M211" s="223" t="s">
        <v>44</v>
      </c>
      <c r="N211" s="224" t="s">
        <v>53</v>
      </c>
      <c r="O211" s="88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27" t="s">
        <v>171</v>
      </c>
      <c r="AT211" s="227" t="s">
        <v>155</v>
      </c>
      <c r="AU211" s="227" t="s">
        <v>21</v>
      </c>
      <c r="AY211" s="20" t="s">
        <v>152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90</v>
      </c>
      <c r="BK211" s="228">
        <f>ROUND(I211*H211,2)</f>
        <v>0</v>
      </c>
      <c r="BL211" s="20" t="s">
        <v>171</v>
      </c>
      <c r="BM211" s="227" t="s">
        <v>828</v>
      </c>
    </row>
    <row r="212" s="2" customFormat="1">
      <c r="A212" s="42"/>
      <c r="B212" s="43"/>
      <c r="C212" s="44"/>
      <c r="D212" s="249" t="s">
        <v>253</v>
      </c>
      <c r="E212" s="44"/>
      <c r="F212" s="250" t="s">
        <v>493</v>
      </c>
      <c r="G212" s="44"/>
      <c r="H212" s="44"/>
      <c r="I212" s="231"/>
      <c r="J212" s="44"/>
      <c r="K212" s="44"/>
      <c r="L212" s="48"/>
      <c r="M212" s="232"/>
      <c r="N212" s="233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253</v>
      </c>
      <c r="AU212" s="20" t="s">
        <v>21</v>
      </c>
    </row>
    <row r="213" s="13" customFormat="1">
      <c r="A213" s="13"/>
      <c r="B213" s="234"/>
      <c r="C213" s="235"/>
      <c r="D213" s="229" t="s">
        <v>166</v>
      </c>
      <c r="E213" s="236" t="s">
        <v>44</v>
      </c>
      <c r="F213" s="237" t="s">
        <v>829</v>
      </c>
      <c r="G213" s="235"/>
      <c r="H213" s="238">
        <v>26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166</v>
      </c>
      <c r="AU213" s="244" t="s">
        <v>21</v>
      </c>
      <c r="AV213" s="13" t="s">
        <v>21</v>
      </c>
      <c r="AW213" s="13" t="s">
        <v>42</v>
      </c>
      <c r="AX213" s="13" t="s">
        <v>90</v>
      </c>
      <c r="AY213" s="244" t="s">
        <v>152</v>
      </c>
    </row>
    <row r="214" s="2" customFormat="1" ht="37.8" customHeight="1">
      <c r="A214" s="42"/>
      <c r="B214" s="43"/>
      <c r="C214" s="216" t="s">
        <v>466</v>
      </c>
      <c r="D214" s="216" t="s">
        <v>155</v>
      </c>
      <c r="E214" s="217" t="s">
        <v>830</v>
      </c>
      <c r="F214" s="218" t="s">
        <v>831</v>
      </c>
      <c r="G214" s="219" t="s">
        <v>219</v>
      </c>
      <c r="H214" s="220">
        <v>13</v>
      </c>
      <c r="I214" s="221"/>
      <c r="J214" s="222">
        <f>ROUND(I214*H214,2)</f>
        <v>0</v>
      </c>
      <c r="K214" s="218" t="s">
        <v>251</v>
      </c>
      <c r="L214" s="48"/>
      <c r="M214" s="223" t="s">
        <v>44</v>
      </c>
      <c r="N214" s="224" t="s">
        <v>53</v>
      </c>
      <c r="O214" s="88"/>
      <c r="P214" s="225">
        <f>O214*H214</f>
        <v>0</v>
      </c>
      <c r="Q214" s="225">
        <v>0.089219999999999994</v>
      </c>
      <c r="R214" s="225">
        <f>Q214*H214</f>
        <v>1.1598599999999999</v>
      </c>
      <c r="S214" s="225">
        <v>0</v>
      </c>
      <c r="T214" s="226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27" t="s">
        <v>171</v>
      </c>
      <c r="AT214" s="227" t="s">
        <v>155</v>
      </c>
      <c r="AU214" s="227" t="s">
        <v>21</v>
      </c>
      <c r="AY214" s="20" t="s">
        <v>152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90</v>
      </c>
      <c r="BK214" s="228">
        <f>ROUND(I214*H214,2)</f>
        <v>0</v>
      </c>
      <c r="BL214" s="20" t="s">
        <v>171</v>
      </c>
      <c r="BM214" s="227" t="s">
        <v>832</v>
      </c>
    </row>
    <row r="215" s="2" customFormat="1">
      <c r="A215" s="42"/>
      <c r="B215" s="43"/>
      <c r="C215" s="44"/>
      <c r="D215" s="249" t="s">
        <v>253</v>
      </c>
      <c r="E215" s="44"/>
      <c r="F215" s="250" t="s">
        <v>833</v>
      </c>
      <c r="G215" s="44"/>
      <c r="H215" s="44"/>
      <c r="I215" s="231"/>
      <c r="J215" s="44"/>
      <c r="K215" s="44"/>
      <c r="L215" s="48"/>
      <c r="M215" s="232"/>
      <c r="N215" s="233"/>
      <c r="O215" s="88"/>
      <c r="P215" s="88"/>
      <c r="Q215" s="88"/>
      <c r="R215" s="88"/>
      <c r="S215" s="88"/>
      <c r="T215" s="89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T215" s="20" t="s">
        <v>253</v>
      </c>
      <c r="AU215" s="20" t="s">
        <v>21</v>
      </c>
    </row>
    <row r="216" s="13" customFormat="1">
      <c r="A216" s="13"/>
      <c r="B216" s="234"/>
      <c r="C216" s="235"/>
      <c r="D216" s="229" t="s">
        <v>166</v>
      </c>
      <c r="E216" s="236" t="s">
        <v>44</v>
      </c>
      <c r="F216" s="237" t="s">
        <v>220</v>
      </c>
      <c r="G216" s="235"/>
      <c r="H216" s="238">
        <v>13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166</v>
      </c>
      <c r="AU216" s="244" t="s">
        <v>21</v>
      </c>
      <c r="AV216" s="13" t="s">
        <v>21</v>
      </c>
      <c r="AW216" s="13" t="s">
        <v>42</v>
      </c>
      <c r="AX216" s="13" t="s">
        <v>90</v>
      </c>
      <c r="AY216" s="244" t="s">
        <v>152</v>
      </c>
    </row>
    <row r="217" s="12" customFormat="1" ht="22.8" customHeight="1">
      <c r="A217" s="12"/>
      <c r="B217" s="200"/>
      <c r="C217" s="201"/>
      <c r="D217" s="202" t="s">
        <v>81</v>
      </c>
      <c r="E217" s="214" t="s">
        <v>188</v>
      </c>
      <c r="F217" s="214" t="s">
        <v>508</v>
      </c>
      <c r="G217" s="201"/>
      <c r="H217" s="201"/>
      <c r="I217" s="204"/>
      <c r="J217" s="215">
        <f>BK217</f>
        <v>0</v>
      </c>
      <c r="K217" s="201"/>
      <c r="L217" s="206"/>
      <c r="M217" s="207"/>
      <c r="N217" s="208"/>
      <c r="O217" s="208"/>
      <c r="P217" s="209">
        <f>SUM(P218:P267)</f>
        <v>0</v>
      </c>
      <c r="Q217" s="208"/>
      <c r="R217" s="209">
        <f>SUM(R218:R267)</f>
        <v>69.447840750000012</v>
      </c>
      <c r="S217" s="208"/>
      <c r="T217" s="210">
        <f>SUM(T218:T267)</f>
        <v>22.75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1" t="s">
        <v>90</v>
      </c>
      <c r="AT217" s="212" t="s">
        <v>81</v>
      </c>
      <c r="AU217" s="212" t="s">
        <v>90</v>
      </c>
      <c r="AY217" s="211" t="s">
        <v>152</v>
      </c>
      <c r="BK217" s="213">
        <f>SUM(BK218:BK267)</f>
        <v>0</v>
      </c>
    </row>
    <row r="218" s="2" customFormat="1" ht="16.5" customHeight="1">
      <c r="A218" s="42"/>
      <c r="B218" s="43"/>
      <c r="C218" s="216" t="s">
        <v>472</v>
      </c>
      <c r="D218" s="216" t="s">
        <v>155</v>
      </c>
      <c r="E218" s="217" t="s">
        <v>510</v>
      </c>
      <c r="F218" s="218" t="s">
        <v>511</v>
      </c>
      <c r="G218" s="219" t="s">
        <v>512</v>
      </c>
      <c r="H218" s="220">
        <v>1</v>
      </c>
      <c r="I218" s="221"/>
      <c r="J218" s="222">
        <f>ROUND(I218*H218,2)</f>
        <v>0</v>
      </c>
      <c r="K218" s="218" t="s">
        <v>44</v>
      </c>
      <c r="L218" s="48"/>
      <c r="M218" s="223" t="s">
        <v>44</v>
      </c>
      <c r="N218" s="224" t="s">
        <v>53</v>
      </c>
      <c r="O218" s="88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R218" s="227" t="s">
        <v>171</v>
      </c>
      <c r="AT218" s="227" t="s">
        <v>155</v>
      </c>
      <c r="AU218" s="227" t="s">
        <v>21</v>
      </c>
      <c r="AY218" s="20" t="s">
        <v>152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20" t="s">
        <v>90</v>
      </c>
      <c r="BK218" s="228">
        <f>ROUND(I218*H218,2)</f>
        <v>0</v>
      </c>
      <c r="BL218" s="20" t="s">
        <v>171</v>
      </c>
      <c r="BM218" s="227" t="s">
        <v>834</v>
      </c>
    </row>
    <row r="219" s="2" customFormat="1" ht="16.5" customHeight="1">
      <c r="A219" s="42"/>
      <c r="B219" s="43"/>
      <c r="C219" s="216" t="s">
        <v>478</v>
      </c>
      <c r="D219" s="216" t="s">
        <v>155</v>
      </c>
      <c r="E219" s="217" t="s">
        <v>515</v>
      </c>
      <c r="F219" s="218" t="s">
        <v>516</v>
      </c>
      <c r="G219" s="219" t="s">
        <v>283</v>
      </c>
      <c r="H219" s="220">
        <v>32.5</v>
      </c>
      <c r="I219" s="221"/>
      <c r="J219" s="222">
        <f>ROUND(I219*H219,2)</f>
        <v>0</v>
      </c>
      <c r="K219" s="218" t="s">
        <v>251</v>
      </c>
      <c r="L219" s="48"/>
      <c r="M219" s="223" t="s">
        <v>44</v>
      </c>
      <c r="N219" s="224" t="s">
        <v>53</v>
      </c>
      <c r="O219" s="88"/>
      <c r="P219" s="225">
        <f>O219*H219</f>
        <v>0</v>
      </c>
      <c r="Q219" s="225">
        <v>0</v>
      </c>
      <c r="R219" s="225">
        <f>Q219*H219</f>
        <v>0</v>
      </c>
      <c r="S219" s="225">
        <v>0.69999999999999996</v>
      </c>
      <c r="T219" s="226">
        <f>S219*H219</f>
        <v>22.75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27" t="s">
        <v>171</v>
      </c>
      <c r="AT219" s="227" t="s">
        <v>155</v>
      </c>
      <c r="AU219" s="227" t="s">
        <v>21</v>
      </c>
      <c r="AY219" s="20" t="s">
        <v>152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90</v>
      </c>
      <c r="BK219" s="228">
        <f>ROUND(I219*H219,2)</f>
        <v>0</v>
      </c>
      <c r="BL219" s="20" t="s">
        <v>171</v>
      </c>
      <c r="BM219" s="227" t="s">
        <v>835</v>
      </c>
    </row>
    <row r="220" s="2" customFormat="1">
      <c r="A220" s="42"/>
      <c r="B220" s="43"/>
      <c r="C220" s="44"/>
      <c r="D220" s="249" t="s">
        <v>253</v>
      </c>
      <c r="E220" s="44"/>
      <c r="F220" s="250" t="s">
        <v>518</v>
      </c>
      <c r="G220" s="44"/>
      <c r="H220" s="44"/>
      <c r="I220" s="231"/>
      <c r="J220" s="44"/>
      <c r="K220" s="44"/>
      <c r="L220" s="48"/>
      <c r="M220" s="232"/>
      <c r="N220" s="233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0" t="s">
        <v>253</v>
      </c>
      <c r="AU220" s="20" t="s">
        <v>21</v>
      </c>
    </row>
    <row r="221" s="2" customFormat="1" ht="24.15" customHeight="1">
      <c r="A221" s="42"/>
      <c r="B221" s="43"/>
      <c r="C221" s="216" t="s">
        <v>484</v>
      </c>
      <c r="D221" s="216" t="s">
        <v>155</v>
      </c>
      <c r="E221" s="217" t="s">
        <v>836</v>
      </c>
      <c r="F221" s="218" t="s">
        <v>837</v>
      </c>
      <c r="G221" s="219" t="s">
        <v>432</v>
      </c>
      <c r="H221" s="220">
        <v>1</v>
      </c>
      <c r="I221" s="221"/>
      <c r="J221" s="222">
        <f>ROUND(I221*H221,2)</f>
        <v>0</v>
      </c>
      <c r="K221" s="218" t="s">
        <v>251</v>
      </c>
      <c r="L221" s="48"/>
      <c r="M221" s="223" t="s">
        <v>44</v>
      </c>
      <c r="N221" s="224" t="s">
        <v>53</v>
      </c>
      <c r="O221" s="88"/>
      <c r="P221" s="225">
        <f>O221*H221</f>
        <v>0</v>
      </c>
      <c r="Q221" s="225">
        <v>2.2558199999999999</v>
      </c>
      <c r="R221" s="225">
        <f>Q221*H221</f>
        <v>2.2558199999999999</v>
      </c>
      <c r="S221" s="225">
        <v>0</v>
      </c>
      <c r="T221" s="226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27" t="s">
        <v>171</v>
      </c>
      <c r="AT221" s="227" t="s">
        <v>155</v>
      </c>
      <c r="AU221" s="227" t="s">
        <v>21</v>
      </c>
      <c r="AY221" s="20" t="s">
        <v>152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20" t="s">
        <v>90</v>
      </c>
      <c r="BK221" s="228">
        <f>ROUND(I221*H221,2)</f>
        <v>0</v>
      </c>
      <c r="BL221" s="20" t="s">
        <v>171</v>
      </c>
      <c r="BM221" s="227" t="s">
        <v>838</v>
      </c>
    </row>
    <row r="222" s="2" customFormat="1">
      <c r="A222" s="42"/>
      <c r="B222" s="43"/>
      <c r="C222" s="44"/>
      <c r="D222" s="249" t="s">
        <v>253</v>
      </c>
      <c r="E222" s="44"/>
      <c r="F222" s="250" t="s">
        <v>839</v>
      </c>
      <c r="G222" s="44"/>
      <c r="H222" s="44"/>
      <c r="I222" s="231"/>
      <c r="J222" s="44"/>
      <c r="K222" s="44"/>
      <c r="L222" s="48"/>
      <c r="M222" s="232"/>
      <c r="N222" s="233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253</v>
      </c>
      <c r="AU222" s="20" t="s">
        <v>21</v>
      </c>
    </row>
    <row r="223" s="13" customFormat="1">
      <c r="A223" s="13"/>
      <c r="B223" s="234"/>
      <c r="C223" s="235"/>
      <c r="D223" s="229" t="s">
        <v>166</v>
      </c>
      <c r="E223" s="236" t="s">
        <v>44</v>
      </c>
      <c r="F223" s="237" t="s">
        <v>90</v>
      </c>
      <c r="G223" s="235"/>
      <c r="H223" s="238">
        <v>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166</v>
      </c>
      <c r="AU223" s="244" t="s">
        <v>21</v>
      </c>
      <c r="AV223" s="13" t="s">
        <v>21</v>
      </c>
      <c r="AW223" s="13" t="s">
        <v>42</v>
      </c>
      <c r="AX223" s="13" t="s">
        <v>90</v>
      </c>
      <c r="AY223" s="244" t="s">
        <v>152</v>
      </c>
    </row>
    <row r="224" s="2" customFormat="1" ht="16.5" customHeight="1">
      <c r="A224" s="42"/>
      <c r="B224" s="43"/>
      <c r="C224" s="262" t="s">
        <v>489</v>
      </c>
      <c r="D224" s="262" t="s">
        <v>391</v>
      </c>
      <c r="E224" s="263" t="s">
        <v>540</v>
      </c>
      <c r="F224" s="264" t="s">
        <v>541</v>
      </c>
      <c r="G224" s="265" t="s">
        <v>432</v>
      </c>
      <c r="H224" s="266">
        <v>1.01</v>
      </c>
      <c r="I224" s="267"/>
      <c r="J224" s="268">
        <f>ROUND(I224*H224,2)</f>
        <v>0</v>
      </c>
      <c r="K224" s="264" t="s">
        <v>251</v>
      </c>
      <c r="L224" s="269"/>
      <c r="M224" s="270" t="s">
        <v>44</v>
      </c>
      <c r="N224" s="271" t="s">
        <v>53</v>
      </c>
      <c r="O224" s="88"/>
      <c r="P224" s="225">
        <f>O224*H224</f>
        <v>0</v>
      </c>
      <c r="Q224" s="225">
        <v>1.3700000000000001</v>
      </c>
      <c r="R224" s="225">
        <f>Q224*H224</f>
        <v>1.3837000000000002</v>
      </c>
      <c r="S224" s="225">
        <v>0</v>
      </c>
      <c r="T224" s="226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27" t="s">
        <v>188</v>
      </c>
      <c r="AT224" s="227" t="s">
        <v>391</v>
      </c>
      <c r="AU224" s="227" t="s">
        <v>21</v>
      </c>
      <c r="AY224" s="20" t="s">
        <v>152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90</v>
      </c>
      <c r="BK224" s="228">
        <f>ROUND(I224*H224,2)</f>
        <v>0</v>
      </c>
      <c r="BL224" s="20" t="s">
        <v>171</v>
      </c>
      <c r="BM224" s="227" t="s">
        <v>840</v>
      </c>
    </row>
    <row r="225" s="13" customFormat="1">
      <c r="A225" s="13"/>
      <c r="B225" s="234"/>
      <c r="C225" s="235"/>
      <c r="D225" s="229" t="s">
        <v>166</v>
      </c>
      <c r="E225" s="235"/>
      <c r="F225" s="237" t="s">
        <v>538</v>
      </c>
      <c r="G225" s="235"/>
      <c r="H225" s="238">
        <v>1.01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166</v>
      </c>
      <c r="AU225" s="244" t="s">
        <v>21</v>
      </c>
      <c r="AV225" s="13" t="s">
        <v>21</v>
      </c>
      <c r="AW225" s="13" t="s">
        <v>4</v>
      </c>
      <c r="AX225" s="13" t="s">
        <v>90</v>
      </c>
      <c r="AY225" s="244" t="s">
        <v>152</v>
      </c>
    </row>
    <row r="226" s="2" customFormat="1" ht="16.5" customHeight="1">
      <c r="A226" s="42"/>
      <c r="B226" s="43"/>
      <c r="C226" s="262" t="s">
        <v>494</v>
      </c>
      <c r="D226" s="262" t="s">
        <v>391</v>
      </c>
      <c r="E226" s="263" t="s">
        <v>841</v>
      </c>
      <c r="F226" s="264" t="s">
        <v>842</v>
      </c>
      <c r="G226" s="265" t="s">
        <v>432</v>
      </c>
      <c r="H226" s="266">
        <v>1.01</v>
      </c>
      <c r="I226" s="267"/>
      <c r="J226" s="268">
        <f>ROUND(I226*H226,2)</f>
        <v>0</v>
      </c>
      <c r="K226" s="264" t="s">
        <v>251</v>
      </c>
      <c r="L226" s="269"/>
      <c r="M226" s="270" t="s">
        <v>44</v>
      </c>
      <c r="N226" s="271" t="s">
        <v>53</v>
      </c>
      <c r="O226" s="88"/>
      <c r="P226" s="225">
        <f>O226*H226</f>
        <v>0</v>
      </c>
      <c r="Q226" s="225">
        <v>0.54800000000000004</v>
      </c>
      <c r="R226" s="225">
        <f>Q226*H226</f>
        <v>0.55348000000000008</v>
      </c>
      <c r="S226" s="225">
        <v>0</v>
      </c>
      <c r="T226" s="226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27" t="s">
        <v>188</v>
      </c>
      <c r="AT226" s="227" t="s">
        <v>391</v>
      </c>
      <c r="AU226" s="227" t="s">
        <v>21</v>
      </c>
      <c r="AY226" s="20" t="s">
        <v>152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20" t="s">
        <v>90</v>
      </c>
      <c r="BK226" s="228">
        <f>ROUND(I226*H226,2)</f>
        <v>0</v>
      </c>
      <c r="BL226" s="20" t="s">
        <v>171</v>
      </c>
      <c r="BM226" s="227" t="s">
        <v>843</v>
      </c>
    </row>
    <row r="227" s="13" customFormat="1">
      <c r="A227" s="13"/>
      <c r="B227" s="234"/>
      <c r="C227" s="235"/>
      <c r="D227" s="229" t="s">
        <v>166</v>
      </c>
      <c r="E227" s="235"/>
      <c r="F227" s="237" t="s">
        <v>538</v>
      </c>
      <c r="G227" s="235"/>
      <c r="H227" s="238">
        <v>1.01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166</v>
      </c>
      <c r="AU227" s="244" t="s">
        <v>21</v>
      </c>
      <c r="AV227" s="13" t="s">
        <v>21</v>
      </c>
      <c r="AW227" s="13" t="s">
        <v>4</v>
      </c>
      <c r="AX227" s="13" t="s">
        <v>90</v>
      </c>
      <c r="AY227" s="244" t="s">
        <v>152</v>
      </c>
    </row>
    <row r="228" s="2" customFormat="1" ht="16.5" customHeight="1">
      <c r="A228" s="42"/>
      <c r="B228" s="43"/>
      <c r="C228" s="262" t="s">
        <v>29</v>
      </c>
      <c r="D228" s="262" t="s">
        <v>391</v>
      </c>
      <c r="E228" s="263" t="s">
        <v>573</v>
      </c>
      <c r="F228" s="264" t="s">
        <v>574</v>
      </c>
      <c r="G228" s="265" t="s">
        <v>432</v>
      </c>
      <c r="H228" s="266">
        <v>1</v>
      </c>
      <c r="I228" s="267"/>
      <c r="J228" s="268">
        <f>ROUND(I228*H228,2)</f>
        <v>0</v>
      </c>
      <c r="K228" s="264" t="s">
        <v>251</v>
      </c>
      <c r="L228" s="269"/>
      <c r="M228" s="270" t="s">
        <v>44</v>
      </c>
      <c r="N228" s="271" t="s">
        <v>53</v>
      </c>
      <c r="O228" s="88"/>
      <c r="P228" s="225">
        <f>O228*H228</f>
        <v>0</v>
      </c>
      <c r="Q228" s="225">
        <v>0.002</v>
      </c>
      <c r="R228" s="225">
        <f>Q228*H228</f>
        <v>0.002</v>
      </c>
      <c r="S228" s="225">
        <v>0</v>
      </c>
      <c r="T228" s="226">
        <f>S228*H228</f>
        <v>0</v>
      </c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R228" s="227" t="s">
        <v>188</v>
      </c>
      <c r="AT228" s="227" t="s">
        <v>391</v>
      </c>
      <c r="AU228" s="227" t="s">
        <v>21</v>
      </c>
      <c r="AY228" s="20" t="s">
        <v>152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20" t="s">
        <v>90</v>
      </c>
      <c r="BK228" s="228">
        <f>ROUND(I228*H228,2)</f>
        <v>0</v>
      </c>
      <c r="BL228" s="20" t="s">
        <v>171</v>
      </c>
      <c r="BM228" s="227" t="s">
        <v>844</v>
      </c>
    </row>
    <row r="229" s="13" customFormat="1">
      <c r="A229" s="13"/>
      <c r="B229" s="234"/>
      <c r="C229" s="235"/>
      <c r="D229" s="229" t="s">
        <v>166</v>
      </c>
      <c r="E229" s="236" t="s">
        <v>44</v>
      </c>
      <c r="F229" s="237" t="s">
        <v>90</v>
      </c>
      <c r="G229" s="235"/>
      <c r="H229" s="238">
        <v>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166</v>
      </c>
      <c r="AU229" s="244" t="s">
        <v>21</v>
      </c>
      <c r="AV229" s="13" t="s">
        <v>21</v>
      </c>
      <c r="AW229" s="13" t="s">
        <v>42</v>
      </c>
      <c r="AX229" s="13" t="s">
        <v>90</v>
      </c>
      <c r="AY229" s="244" t="s">
        <v>152</v>
      </c>
    </row>
    <row r="230" s="2" customFormat="1" ht="24.15" customHeight="1">
      <c r="A230" s="42"/>
      <c r="B230" s="43"/>
      <c r="C230" s="216" t="s">
        <v>503</v>
      </c>
      <c r="D230" s="216" t="s">
        <v>155</v>
      </c>
      <c r="E230" s="217" t="s">
        <v>845</v>
      </c>
      <c r="F230" s="218" t="s">
        <v>846</v>
      </c>
      <c r="G230" s="219" t="s">
        <v>432</v>
      </c>
      <c r="H230" s="220">
        <v>2</v>
      </c>
      <c r="I230" s="221"/>
      <c r="J230" s="222">
        <f>ROUND(I230*H230,2)</f>
        <v>0</v>
      </c>
      <c r="K230" s="218" t="s">
        <v>44</v>
      </c>
      <c r="L230" s="48"/>
      <c r="M230" s="223" t="s">
        <v>44</v>
      </c>
      <c r="N230" s="224" t="s">
        <v>53</v>
      </c>
      <c r="O230" s="88"/>
      <c r="P230" s="225">
        <f>O230*H230</f>
        <v>0</v>
      </c>
      <c r="Q230" s="225">
        <v>2.4194800000000001</v>
      </c>
      <c r="R230" s="225">
        <f>Q230*H230</f>
        <v>4.8389600000000002</v>
      </c>
      <c r="S230" s="225">
        <v>0</v>
      </c>
      <c r="T230" s="226">
        <f>S230*H230</f>
        <v>0</v>
      </c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R230" s="227" t="s">
        <v>171</v>
      </c>
      <c r="AT230" s="227" t="s">
        <v>155</v>
      </c>
      <c r="AU230" s="227" t="s">
        <v>21</v>
      </c>
      <c r="AY230" s="20" t="s">
        <v>152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20" t="s">
        <v>90</v>
      </c>
      <c r="BK230" s="228">
        <f>ROUND(I230*H230,2)</f>
        <v>0</v>
      </c>
      <c r="BL230" s="20" t="s">
        <v>171</v>
      </c>
      <c r="BM230" s="227" t="s">
        <v>847</v>
      </c>
    </row>
    <row r="231" s="13" customFormat="1">
      <c r="A231" s="13"/>
      <c r="B231" s="234"/>
      <c r="C231" s="235"/>
      <c r="D231" s="229" t="s">
        <v>166</v>
      </c>
      <c r="E231" s="236" t="s">
        <v>44</v>
      </c>
      <c r="F231" s="237" t="s">
        <v>21</v>
      </c>
      <c r="G231" s="235"/>
      <c r="H231" s="238">
        <v>2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166</v>
      </c>
      <c r="AU231" s="244" t="s">
        <v>21</v>
      </c>
      <c r="AV231" s="13" t="s">
        <v>21</v>
      </c>
      <c r="AW231" s="13" t="s">
        <v>42</v>
      </c>
      <c r="AX231" s="13" t="s">
        <v>90</v>
      </c>
      <c r="AY231" s="244" t="s">
        <v>152</v>
      </c>
    </row>
    <row r="232" s="2" customFormat="1" ht="16.5" customHeight="1">
      <c r="A232" s="42"/>
      <c r="B232" s="43"/>
      <c r="C232" s="262" t="s">
        <v>509</v>
      </c>
      <c r="D232" s="262" t="s">
        <v>391</v>
      </c>
      <c r="E232" s="263" t="s">
        <v>848</v>
      </c>
      <c r="F232" s="264" t="s">
        <v>849</v>
      </c>
      <c r="G232" s="265" t="s">
        <v>432</v>
      </c>
      <c r="H232" s="266">
        <v>2.02</v>
      </c>
      <c r="I232" s="267"/>
      <c r="J232" s="268">
        <f>ROUND(I232*H232,2)</f>
        <v>0</v>
      </c>
      <c r="K232" s="264" t="s">
        <v>251</v>
      </c>
      <c r="L232" s="269"/>
      <c r="M232" s="270" t="s">
        <v>44</v>
      </c>
      <c r="N232" s="271" t="s">
        <v>53</v>
      </c>
      <c r="O232" s="88"/>
      <c r="P232" s="225">
        <f>O232*H232</f>
        <v>0</v>
      </c>
      <c r="Q232" s="225">
        <v>0.68899999999999995</v>
      </c>
      <c r="R232" s="225">
        <f>Q232*H232</f>
        <v>1.3917799999999998</v>
      </c>
      <c r="S232" s="225">
        <v>0</v>
      </c>
      <c r="T232" s="226">
        <f>S232*H232</f>
        <v>0</v>
      </c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R232" s="227" t="s">
        <v>188</v>
      </c>
      <c r="AT232" s="227" t="s">
        <v>391</v>
      </c>
      <c r="AU232" s="227" t="s">
        <v>21</v>
      </c>
      <c r="AY232" s="20" t="s">
        <v>152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90</v>
      </c>
      <c r="BK232" s="228">
        <f>ROUND(I232*H232,2)</f>
        <v>0</v>
      </c>
      <c r="BL232" s="20" t="s">
        <v>171</v>
      </c>
      <c r="BM232" s="227" t="s">
        <v>850</v>
      </c>
    </row>
    <row r="233" s="13" customFormat="1">
      <c r="A233" s="13"/>
      <c r="B233" s="234"/>
      <c r="C233" s="235"/>
      <c r="D233" s="229" t="s">
        <v>166</v>
      </c>
      <c r="E233" s="235"/>
      <c r="F233" s="237" t="s">
        <v>533</v>
      </c>
      <c r="G233" s="235"/>
      <c r="H233" s="238">
        <v>2.02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166</v>
      </c>
      <c r="AU233" s="244" t="s">
        <v>21</v>
      </c>
      <c r="AV233" s="13" t="s">
        <v>21</v>
      </c>
      <c r="AW233" s="13" t="s">
        <v>4</v>
      </c>
      <c r="AX233" s="13" t="s">
        <v>90</v>
      </c>
      <c r="AY233" s="244" t="s">
        <v>152</v>
      </c>
    </row>
    <row r="234" s="2" customFormat="1" ht="16.5" customHeight="1">
      <c r="A234" s="42"/>
      <c r="B234" s="43"/>
      <c r="C234" s="262" t="s">
        <v>514</v>
      </c>
      <c r="D234" s="262" t="s">
        <v>391</v>
      </c>
      <c r="E234" s="263" t="s">
        <v>851</v>
      </c>
      <c r="F234" s="264" t="s">
        <v>852</v>
      </c>
      <c r="G234" s="265" t="s">
        <v>432</v>
      </c>
      <c r="H234" s="266">
        <v>2.02</v>
      </c>
      <c r="I234" s="267"/>
      <c r="J234" s="268">
        <f>ROUND(I234*H234,2)</f>
        <v>0</v>
      </c>
      <c r="K234" s="264" t="s">
        <v>251</v>
      </c>
      <c r="L234" s="269"/>
      <c r="M234" s="270" t="s">
        <v>44</v>
      </c>
      <c r="N234" s="271" t="s">
        <v>53</v>
      </c>
      <c r="O234" s="88"/>
      <c r="P234" s="225">
        <f>O234*H234</f>
        <v>0</v>
      </c>
      <c r="Q234" s="225">
        <v>0.69999999999999996</v>
      </c>
      <c r="R234" s="225">
        <f>Q234*H234</f>
        <v>1.4139999999999999</v>
      </c>
      <c r="S234" s="225">
        <v>0</v>
      </c>
      <c r="T234" s="226">
        <f>S234*H234</f>
        <v>0</v>
      </c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R234" s="227" t="s">
        <v>188</v>
      </c>
      <c r="AT234" s="227" t="s">
        <v>391</v>
      </c>
      <c r="AU234" s="227" t="s">
        <v>21</v>
      </c>
      <c r="AY234" s="20" t="s">
        <v>152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90</v>
      </c>
      <c r="BK234" s="228">
        <f>ROUND(I234*H234,2)</f>
        <v>0</v>
      </c>
      <c r="BL234" s="20" t="s">
        <v>171</v>
      </c>
      <c r="BM234" s="227" t="s">
        <v>853</v>
      </c>
    </row>
    <row r="235" s="13" customFormat="1">
      <c r="A235" s="13"/>
      <c r="B235" s="234"/>
      <c r="C235" s="235"/>
      <c r="D235" s="229" t="s">
        <v>166</v>
      </c>
      <c r="E235" s="235"/>
      <c r="F235" s="237" t="s">
        <v>533</v>
      </c>
      <c r="G235" s="235"/>
      <c r="H235" s="238">
        <v>2.02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166</v>
      </c>
      <c r="AU235" s="244" t="s">
        <v>21</v>
      </c>
      <c r="AV235" s="13" t="s">
        <v>21</v>
      </c>
      <c r="AW235" s="13" t="s">
        <v>4</v>
      </c>
      <c r="AX235" s="13" t="s">
        <v>90</v>
      </c>
      <c r="AY235" s="244" t="s">
        <v>152</v>
      </c>
    </row>
    <row r="236" s="2" customFormat="1" ht="16.5" customHeight="1">
      <c r="A236" s="42"/>
      <c r="B236" s="43"/>
      <c r="C236" s="262" t="s">
        <v>519</v>
      </c>
      <c r="D236" s="262" t="s">
        <v>391</v>
      </c>
      <c r="E236" s="263" t="s">
        <v>854</v>
      </c>
      <c r="F236" s="264" t="s">
        <v>855</v>
      </c>
      <c r="G236" s="265" t="s">
        <v>432</v>
      </c>
      <c r="H236" s="266">
        <v>4</v>
      </c>
      <c r="I236" s="267"/>
      <c r="J236" s="268">
        <f>ROUND(I236*H236,2)</f>
        <v>0</v>
      </c>
      <c r="K236" s="264" t="s">
        <v>251</v>
      </c>
      <c r="L236" s="269"/>
      <c r="M236" s="270" t="s">
        <v>44</v>
      </c>
      <c r="N236" s="271" t="s">
        <v>53</v>
      </c>
      <c r="O236" s="88"/>
      <c r="P236" s="225">
        <f>O236*H236</f>
        <v>0</v>
      </c>
      <c r="Q236" s="225">
        <v>0.0030000000000000001</v>
      </c>
      <c r="R236" s="225">
        <f>Q236*H236</f>
        <v>0.012</v>
      </c>
      <c r="S236" s="225">
        <v>0</v>
      </c>
      <c r="T236" s="226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27" t="s">
        <v>188</v>
      </c>
      <c r="AT236" s="227" t="s">
        <v>391</v>
      </c>
      <c r="AU236" s="227" t="s">
        <v>21</v>
      </c>
      <c r="AY236" s="20" t="s">
        <v>152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20" t="s">
        <v>90</v>
      </c>
      <c r="BK236" s="228">
        <f>ROUND(I236*H236,2)</f>
        <v>0</v>
      </c>
      <c r="BL236" s="20" t="s">
        <v>171</v>
      </c>
      <c r="BM236" s="227" t="s">
        <v>856</v>
      </c>
    </row>
    <row r="237" s="13" customFormat="1">
      <c r="A237" s="13"/>
      <c r="B237" s="234"/>
      <c r="C237" s="235"/>
      <c r="D237" s="229" t="s">
        <v>166</v>
      </c>
      <c r="E237" s="236" t="s">
        <v>44</v>
      </c>
      <c r="F237" s="237" t="s">
        <v>171</v>
      </c>
      <c r="G237" s="235"/>
      <c r="H237" s="238">
        <v>4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166</v>
      </c>
      <c r="AU237" s="244" t="s">
        <v>21</v>
      </c>
      <c r="AV237" s="13" t="s">
        <v>21</v>
      </c>
      <c r="AW237" s="13" t="s">
        <v>42</v>
      </c>
      <c r="AX237" s="13" t="s">
        <v>90</v>
      </c>
      <c r="AY237" s="244" t="s">
        <v>152</v>
      </c>
    </row>
    <row r="238" s="2" customFormat="1" ht="16.5" customHeight="1">
      <c r="A238" s="42"/>
      <c r="B238" s="43"/>
      <c r="C238" s="262" t="s">
        <v>529</v>
      </c>
      <c r="D238" s="262" t="s">
        <v>391</v>
      </c>
      <c r="E238" s="263" t="s">
        <v>857</v>
      </c>
      <c r="F238" s="264" t="s">
        <v>858</v>
      </c>
      <c r="G238" s="265" t="s">
        <v>432</v>
      </c>
      <c r="H238" s="266">
        <v>2.02</v>
      </c>
      <c r="I238" s="267"/>
      <c r="J238" s="268">
        <f>ROUND(I238*H238,2)</f>
        <v>0</v>
      </c>
      <c r="K238" s="264" t="s">
        <v>251</v>
      </c>
      <c r="L238" s="269"/>
      <c r="M238" s="270" t="s">
        <v>44</v>
      </c>
      <c r="N238" s="271" t="s">
        <v>53</v>
      </c>
      <c r="O238" s="88"/>
      <c r="P238" s="225">
        <f>O238*H238</f>
        <v>0</v>
      </c>
      <c r="Q238" s="225">
        <v>4.7779999999999996</v>
      </c>
      <c r="R238" s="225">
        <f>Q238*H238</f>
        <v>9.6515599999999999</v>
      </c>
      <c r="S238" s="225">
        <v>0</v>
      </c>
      <c r="T238" s="226">
        <f>S238*H238</f>
        <v>0</v>
      </c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R238" s="227" t="s">
        <v>188</v>
      </c>
      <c r="AT238" s="227" t="s">
        <v>391</v>
      </c>
      <c r="AU238" s="227" t="s">
        <v>21</v>
      </c>
      <c r="AY238" s="20" t="s">
        <v>152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20" t="s">
        <v>90</v>
      </c>
      <c r="BK238" s="228">
        <f>ROUND(I238*H238,2)</f>
        <v>0</v>
      </c>
      <c r="BL238" s="20" t="s">
        <v>171</v>
      </c>
      <c r="BM238" s="227" t="s">
        <v>859</v>
      </c>
    </row>
    <row r="239" s="13" customFormat="1">
      <c r="A239" s="13"/>
      <c r="B239" s="234"/>
      <c r="C239" s="235"/>
      <c r="D239" s="229" t="s">
        <v>166</v>
      </c>
      <c r="E239" s="235"/>
      <c r="F239" s="237" t="s">
        <v>533</v>
      </c>
      <c r="G239" s="235"/>
      <c r="H239" s="238">
        <v>2.02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166</v>
      </c>
      <c r="AU239" s="244" t="s">
        <v>21</v>
      </c>
      <c r="AV239" s="13" t="s">
        <v>21</v>
      </c>
      <c r="AW239" s="13" t="s">
        <v>4</v>
      </c>
      <c r="AX239" s="13" t="s">
        <v>90</v>
      </c>
      <c r="AY239" s="244" t="s">
        <v>152</v>
      </c>
    </row>
    <row r="240" s="2" customFormat="1" ht="24.15" customHeight="1">
      <c r="A240" s="42"/>
      <c r="B240" s="43"/>
      <c r="C240" s="216" t="s">
        <v>534</v>
      </c>
      <c r="D240" s="216" t="s">
        <v>155</v>
      </c>
      <c r="E240" s="217" t="s">
        <v>577</v>
      </c>
      <c r="F240" s="218" t="s">
        <v>578</v>
      </c>
      <c r="G240" s="219" t="s">
        <v>432</v>
      </c>
      <c r="H240" s="220">
        <v>3</v>
      </c>
      <c r="I240" s="221"/>
      <c r="J240" s="222">
        <f>ROUND(I240*H240,2)</f>
        <v>0</v>
      </c>
      <c r="K240" s="218" t="s">
        <v>251</v>
      </c>
      <c r="L240" s="48"/>
      <c r="M240" s="223" t="s">
        <v>44</v>
      </c>
      <c r="N240" s="224" t="s">
        <v>53</v>
      </c>
      <c r="O240" s="88"/>
      <c r="P240" s="225">
        <f>O240*H240</f>
        <v>0</v>
      </c>
      <c r="Q240" s="225">
        <v>0.098000000000000004</v>
      </c>
      <c r="R240" s="225">
        <f>Q240*H240</f>
        <v>0.29400000000000004</v>
      </c>
      <c r="S240" s="225">
        <v>0</v>
      </c>
      <c r="T240" s="226">
        <f>S240*H240</f>
        <v>0</v>
      </c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R240" s="227" t="s">
        <v>171</v>
      </c>
      <c r="AT240" s="227" t="s">
        <v>155</v>
      </c>
      <c r="AU240" s="227" t="s">
        <v>21</v>
      </c>
      <c r="AY240" s="20" t="s">
        <v>152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90</v>
      </c>
      <c r="BK240" s="228">
        <f>ROUND(I240*H240,2)</f>
        <v>0</v>
      </c>
      <c r="BL240" s="20" t="s">
        <v>171</v>
      </c>
      <c r="BM240" s="227" t="s">
        <v>860</v>
      </c>
    </row>
    <row r="241" s="2" customFormat="1">
      <c r="A241" s="42"/>
      <c r="B241" s="43"/>
      <c r="C241" s="44"/>
      <c r="D241" s="249" t="s">
        <v>253</v>
      </c>
      <c r="E241" s="44"/>
      <c r="F241" s="250" t="s">
        <v>580</v>
      </c>
      <c r="G241" s="44"/>
      <c r="H241" s="44"/>
      <c r="I241" s="231"/>
      <c r="J241" s="44"/>
      <c r="K241" s="44"/>
      <c r="L241" s="48"/>
      <c r="M241" s="232"/>
      <c r="N241" s="233"/>
      <c r="O241" s="88"/>
      <c r="P241" s="88"/>
      <c r="Q241" s="88"/>
      <c r="R241" s="88"/>
      <c r="S241" s="88"/>
      <c r="T241" s="89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T241" s="20" t="s">
        <v>253</v>
      </c>
      <c r="AU241" s="20" t="s">
        <v>21</v>
      </c>
    </row>
    <row r="242" s="13" customFormat="1">
      <c r="A242" s="13"/>
      <c r="B242" s="234"/>
      <c r="C242" s="235"/>
      <c r="D242" s="229" t="s">
        <v>166</v>
      </c>
      <c r="E242" s="236" t="s">
        <v>44</v>
      </c>
      <c r="F242" s="237" t="s">
        <v>861</v>
      </c>
      <c r="G242" s="235"/>
      <c r="H242" s="238">
        <v>3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166</v>
      </c>
      <c r="AU242" s="244" t="s">
        <v>21</v>
      </c>
      <c r="AV242" s="13" t="s">
        <v>21</v>
      </c>
      <c r="AW242" s="13" t="s">
        <v>42</v>
      </c>
      <c r="AX242" s="13" t="s">
        <v>90</v>
      </c>
      <c r="AY242" s="244" t="s">
        <v>152</v>
      </c>
    </row>
    <row r="243" s="2" customFormat="1" ht="21.75" customHeight="1">
      <c r="A243" s="42"/>
      <c r="B243" s="43"/>
      <c r="C243" s="262" t="s">
        <v>539</v>
      </c>
      <c r="D243" s="262" t="s">
        <v>391</v>
      </c>
      <c r="E243" s="263" t="s">
        <v>583</v>
      </c>
      <c r="F243" s="264" t="s">
        <v>584</v>
      </c>
      <c r="G243" s="265" t="s">
        <v>432</v>
      </c>
      <c r="H243" s="266">
        <v>3</v>
      </c>
      <c r="I243" s="267"/>
      <c r="J243" s="268">
        <f>ROUND(I243*H243,2)</f>
        <v>0</v>
      </c>
      <c r="K243" s="264" t="s">
        <v>251</v>
      </c>
      <c r="L243" s="269"/>
      <c r="M243" s="270" t="s">
        <v>44</v>
      </c>
      <c r="N243" s="271" t="s">
        <v>53</v>
      </c>
      <c r="O243" s="88"/>
      <c r="P243" s="225">
        <f>O243*H243</f>
        <v>0</v>
      </c>
      <c r="Q243" s="225">
        <v>0.069000000000000006</v>
      </c>
      <c r="R243" s="225">
        <f>Q243*H243</f>
        <v>0.20700000000000002</v>
      </c>
      <c r="S243" s="225">
        <v>0</v>
      </c>
      <c r="T243" s="226">
        <f>S243*H243</f>
        <v>0</v>
      </c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R243" s="227" t="s">
        <v>188</v>
      </c>
      <c r="AT243" s="227" t="s">
        <v>391</v>
      </c>
      <c r="AU243" s="227" t="s">
        <v>21</v>
      </c>
      <c r="AY243" s="20" t="s">
        <v>152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90</v>
      </c>
      <c r="BK243" s="228">
        <f>ROUND(I243*H243,2)</f>
        <v>0</v>
      </c>
      <c r="BL243" s="20" t="s">
        <v>171</v>
      </c>
      <c r="BM243" s="227" t="s">
        <v>862</v>
      </c>
    </row>
    <row r="244" s="2" customFormat="1" ht="24.15" customHeight="1">
      <c r="A244" s="42"/>
      <c r="B244" s="43"/>
      <c r="C244" s="216" t="s">
        <v>543</v>
      </c>
      <c r="D244" s="216" t="s">
        <v>155</v>
      </c>
      <c r="E244" s="217" t="s">
        <v>587</v>
      </c>
      <c r="F244" s="218" t="s">
        <v>588</v>
      </c>
      <c r="G244" s="219" t="s">
        <v>212</v>
      </c>
      <c r="H244" s="220">
        <v>25</v>
      </c>
      <c r="I244" s="221"/>
      <c r="J244" s="222">
        <f>ROUND(I244*H244,2)</f>
        <v>0</v>
      </c>
      <c r="K244" s="218" t="s">
        <v>251</v>
      </c>
      <c r="L244" s="48"/>
      <c r="M244" s="223" t="s">
        <v>44</v>
      </c>
      <c r="N244" s="224" t="s">
        <v>53</v>
      </c>
      <c r="O244" s="88"/>
      <c r="P244" s="225">
        <f>O244*H244</f>
        <v>0</v>
      </c>
      <c r="Q244" s="225">
        <v>1.5298499999999999</v>
      </c>
      <c r="R244" s="225">
        <f>Q244*H244</f>
        <v>38.246249999999996</v>
      </c>
      <c r="S244" s="225">
        <v>0</v>
      </c>
      <c r="T244" s="226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27" t="s">
        <v>171</v>
      </c>
      <c r="AT244" s="227" t="s">
        <v>155</v>
      </c>
      <c r="AU244" s="227" t="s">
        <v>21</v>
      </c>
      <c r="AY244" s="20" t="s">
        <v>152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20" t="s">
        <v>90</v>
      </c>
      <c r="BK244" s="228">
        <f>ROUND(I244*H244,2)</f>
        <v>0</v>
      </c>
      <c r="BL244" s="20" t="s">
        <v>171</v>
      </c>
      <c r="BM244" s="227" t="s">
        <v>863</v>
      </c>
    </row>
    <row r="245" s="2" customFormat="1">
      <c r="A245" s="42"/>
      <c r="B245" s="43"/>
      <c r="C245" s="44"/>
      <c r="D245" s="249" t="s">
        <v>253</v>
      </c>
      <c r="E245" s="44"/>
      <c r="F245" s="250" t="s">
        <v>590</v>
      </c>
      <c r="G245" s="44"/>
      <c r="H245" s="44"/>
      <c r="I245" s="231"/>
      <c r="J245" s="44"/>
      <c r="K245" s="44"/>
      <c r="L245" s="48"/>
      <c r="M245" s="232"/>
      <c r="N245" s="233"/>
      <c r="O245" s="88"/>
      <c r="P245" s="88"/>
      <c r="Q245" s="88"/>
      <c r="R245" s="88"/>
      <c r="S245" s="88"/>
      <c r="T245" s="89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T245" s="20" t="s">
        <v>253</v>
      </c>
      <c r="AU245" s="20" t="s">
        <v>21</v>
      </c>
    </row>
    <row r="246" s="2" customFormat="1" ht="16.5" customHeight="1">
      <c r="A246" s="42"/>
      <c r="B246" s="43"/>
      <c r="C246" s="216" t="s">
        <v>548</v>
      </c>
      <c r="D246" s="216" t="s">
        <v>155</v>
      </c>
      <c r="E246" s="217" t="s">
        <v>864</v>
      </c>
      <c r="F246" s="218" t="s">
        <v>865</v>
      </c>
      <c r="G246" s="219" t="s">
        <v>283</v>
      </c>
      <c r="H246" s="220">
        <v>18.5</v>
      </c>
      <c r="I246" s="221"/>
      <c r="J246" s="222">
        <f>ROUND(I246*H246,2)</f>
        <v>0</v>
      </c>
      <c r="K246" s="218" t="s">
        <v>251</v>
      </c>
      <c r="L246" s="48"/>
      <c r="M246" s="223" t="s">
        <v>44</v>
      </c>
      <c r="N246" s="224" t="s">
        <v>53</v>
      </c>
      <c r="O246" s="88"/>
      <c r="P246" s="225">
        <f>O246*H246</f>
        <v>0</v>
      </c>
      <c r="Q246" s="225">
        <v>3.0000000000000001E-05</v>
      </c>
      <c r="R246" s="225">
        <f>Q246*H246</f>
        <v>0.00055500000000000005</v>
      </c>
      <c r="S246" s="225">
        <v>0</v>
      </c>
      <c r="T246" s="226">
        <f>S246*H246</f>
        <v>0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27" t="s">
        <v>171</v>
      </c>
      <c r="AT246" s="227" t="s">
        <v>155</v>
      </c>
      <c r="AU246" s="227" t="s">
        <v>21</v>
      </c>
      <c r="AY246" s="20" t="s">
        <v>152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90</v>
      </c>
      <c r="BK246" s="228">
        <f>ROUND(I246*H246,2)</f>
        <v>0</v>
      </c>
      <c r="BL246" s="20" t="s">
        <v>171</v>
      </c>
      <c r="BM246" s="227" t="s">
        <v>866</v>
      </c>
    </row>
    <row r="247" s="2" customFormat="1">
      <c r="A247" s="42"/>
      <c r="B247" s="43"/>
      <c r="C247" s="44"/>
      <c r="D247" s="249" t="s">
        <v>253</v>
      </c>
      <c r="E247" s="44"/>
      <c r="F247" s="250" t="s">
        <v>867</v>
      </c>
      <c r="G247" s="44"/>
      <c r="H247" s="44"/>
      <c r="I247" s="231"/>
      <c r="J247" s="44"/>
      <c r="K247" s="44"/>
      <c r="L247" s="48"/>
      <c r="M247" s="232"/>
      <c r="N247" s="233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0" t="s">
        <v>253</v>
      </c>
      <c r="AU247" s="20" t="s">
        <v>21</v>
      </c>
    </row>
    <row r="248" s="2" customFormat="1" ht="16.5" customHeight="1">
      <c r="A248" s="42"/>
      <c r="B248" s="43"/>
      <c r="C248" s="262" t="s">
        <v>553</v>
      </c>
      <c r="D248" s="262" t="s">
        <v>391</v>
      </c>
      <c r="E248" s="263" t="s">
        <v>868</v>
      </c>
      <c r="F248" s="264" t="s">
        <v>869</v>
      </c>
      <c r="G248" s="265" t="s">
        <v>283</v>
      </c>
      <c r="H248" s="266">
        <v>19.055</v>
      </c>
      <c r="I248" s="267"/>
      <c r="J248" s="268">
        <f>ROUND(I248*H248,2)</f>
        <v>0</v>
      </c>
      <c r="K248" s="264" t="s">
        <v>251</v>
      </c>
      <c r="L248" s="269"/>
      <c r="M248" s="270" t="s">
        <v>44</v>
      </c>
      <c r="N248" s="271" t="s">
        <v>53</v>
      </c>
      <c r="O248" s="88"/>
      <c r="P248" s="225">
        <f>O248*H248</f>
        <v>0</v>
      </c>
      <c r="Q248" s="225">
        <v>0.024799999999999999</v>
      </c>
      <c r="R248" s="225">
        <f>Q248*H248</f>
        <v>0.47256399999999998</v>
      </c>
      <c r="S248" s="225">
        <v>0</v>
      </c>
      <c r="T248" s="226">
        <f>S248*H248</f>
        <v>0</v>
      </c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R248" s="227" t="s">
        <v>188</v>
      </c>
      <c r="AT248" s="227" t="s">
        <v>391</v>
      </c>
      <c r="AU248" s="227" t="s">
        <v>21</v>
      </c>
      <c r="AY248" s="20" t="s">
        <v>152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20" t="s">
        <v>90</v>
      </c>
      <c r="BK248" s="228">
        <f>ROUND(I248*H248,2)</f>
        <v>0</v>
      </c>
      <c r="BL248" s="20" t="s">
        <v>171</v>
      </c>
      <c r="BM248" s="227" t="s">
        <v>870</v>
      </c>
    </row>
    <row r="249" s="13" customFormat="1">
      <c r="A249" s="13"/>
      <c r="B249" s="234"/>
      <c r="C249" s="235"/>
      <c r="D249" s="229" t="s">
        <v>166</v>
      </c>
      <c r="E249" s="236" t="s">
        <v>44</v>
      </c>
      <c r="F249" s="237" t="s">
        <v>871</v>
      </c>
      <c r="G249" s="235"/>
      <c r="H249" s="238">
        <v>18.5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166</v>
      </c>
      <c r="AU249" s="244" t="s">
        <v>21</v>
      </c>
      <c r="AV249" s="13" t="s">
        <v>21</v>
      </c>
      <c r="AW249" s="13" t="s">
        <v>42</v>
      </c>
      <c r="AX249" s="13" t="s">
        <v>90</v>
      </c>
      <c r="AY249" s="244" t="s">
        <v>152</v>
      </c>
    </row>
    <row r="250" s="13" customFormat="1">
      <c r="A250" s="13"/>
      <c r="B250" s="234"/>
      <c r="C250" s="235"/>
      <c r="D250" s="229" t="s">
        <v>166</v>
      </c>
      <c r="E250" s="235"/>
      <c r="F250" s="237" t="s">
        <v>872</v>
      </c>
      <c r="G250" s="235"/>
      <c r="H250" s="238">
        <v>19.055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166</v>
      </c>
      <c r="AU250" s="244" t="s">
        <v>21</v>
      </c>
      <c r="AV250" s="13" t="s">
        <v>21</v>
      </c>
      <c r="AW250" s="13" t="s">
        <v>4</v>
      </c>
      <c r="AX250" s="13" t="s">
        <v>90</v>
      </c>
      <c r="AY250" s="244" t="s">
        <v>152</v>
      </c>
    </row>
    <row r="251" s="2" customFormat="1" ht="16.5" customHeight="1">
      <c r="A251" s="42"/>
      <c r="B251" s="43"/>
      <c r="C251" s="216" t="s">
        <v>558</v>
      </c>
      <c r="D251" s="216" t="s">
        <v>155</v>
      </c>
      <c r="E251" s="217" t="s">
        <v>873</v>
      </c>
      <c r="F251" s="218" t="s">
        <v>874</v>
      </c>
      <c r="G251" s="219" t="s">
        <v>283</v>
      </c>
      <c r="H251" s="220">
        <v>32.5</v>
      </c>
      <c r="I251" s="221"/>
      <c r="J251" s="222">
        <f>ROUND(I251*H251,2)</f>
        <v>0</v>
      </c>
      <c r="K251" s="218" t="s">
        <v>251</v>
      </c>
      <c r="L251" s="48"/>
      <c r="M251" s="223" t="s">
        <v>44</v>
      </c>
      <c r="N251" s="224" t="s">
        <v>53</v>
      </c>
      <c r="O251" s="88"/>
      <c r="P251" s="225">
        <f>O251*H251</f>
        <v>0</v>
      </c>
      <c r="Q251" s="225">
        <v>6.0000000000000002E-05</v>
      </c>
      <c r="R251" s="225">
        <f>Q251*H251</f>
        <v>0.0019500000000000001</v>
      </c>
      <c r="S251" s="225">
        <v>0</v>
      </c>
      <c r="T251" s="226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27" t="s">
        <v>171</v>
      </c>
      <c r="AT251" s="227" t="s">
        <v>155</v>
      </c>
      <c r="AU251" s="227" t="s">
        <v>21</v>
      </c>
      <c r="AY251" s="20" t="s">
        <v>152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20" t="s">
        <v>90</v>
      </c>
      <c r="BK251" s="228">
        <f>ROUND(I251*H251,2)</f>
        <v>0</v>
      </c>
      <c r="BL251" s="20" t="s">
        <v>171</v>
      </c>
      <c r="BM251" s="227" t="s">
        <v>875</v>
      </c>
    </row>
    <row r="252" s="2" customFormat="1">
      <c r="A252" s="42"/>
      <c r="B252" s="43"/>
      <c r="C252" s="44"/>
      <c r="D252" s="249" t="s">
        <v>253</v>
      </c>
      <c r="E252" s="44"/>
      <c r="F252" s="250" t="s">
        <v>876</v>
      </c>
      <c r="G252" s="44"/>
      <c r="H252" s="44"/>
      <c r="I252" s="231"/>
      <c r="J252" s="44"/>
      <c r="K252" s="44"/>
      <c r="L252" s="48"/>
      <c r="M252" s="232"/>
      <c r="N252" s="233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253</v>
      </c>
      <c r="AU252" s="20" t="s">
        <v>21</v>
      </c>
    </row>
    <row r="253" s="2" customFormat="1" ht="16.5" customHeight="1">
      <c r="A253" s="42"/>
      <c r="B253" s="43"/>
      <c r="C253" s="262" t="s">
        <v>563</v>
      </c>
      <c r="D253" s="262" t="s">
        <v>391</v>
      </c>
      <c r="E253" s="263" t="s">
        <v>877</v>
      </c>
      <c r="F253" s="264" t="s">
        <v>878</v>
      </c>
      <c r="G253" s="265" t="s">
        <v>283</v>
      </c>
      <c r="H253" s="266">
        <v>33.475000000000001</v>
      </c>
      <c r="I253" s="267"/>
      <c r="J253" s="268">
        <f>ROUND(I253*H253,2)</f>
        <v>0</v>
      </c>
      <c r="K253" s="264" t="s">
        <v>251</v>
      </c>
      <c r="L253" s="269"/>
      <c r="M253" s="270" t="s">
        <v>44</v>
      </c>
      <c r="N253" s="271" t="s">
        <v>53</v>
      </c>
      <c r="O253" s="88"/>
      <c r="P253" s="225">
        <f>O253*H253</f>
        <v>0</v>
      </c>
      <c r="Q253" s="225">
        <v>0.24332999999999999</v>
      </c>
      <c r="R253" s="225">
        <f>Q253*H253</f>
        <v>8.1454717500000005</v>
      </c>
      <c r="S253" s="225">
        <v>0</v>
      </c>
      <c r="T253" s="226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27" t="s">
        <v>188</v>
      </c>
      <c r="AT253" s="227" t="s">
        <v>391</v>
      </c>
      <c r="AU253" s="227" t="s">
        <v>21</v>
      </c>
      <c r="AY253" s="20" t="s">
        <v>152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90</v>
      </c>
      <c r="BK253" s="228">
        <f>ROUND(I253*H253,2)</f>
        <v>0</v>
      </c>
      <c r="BL253" s="20" t="s">
        <v>171</v>
      </c>
      <c r="BM253" s="227" t="s">
        <v>879</v>
      </c>
    </row>
    <row r="254" s="13" customFormat="1">
      <c r="A254" s="13"/>
      <c r="B254" s="234"/>
      <c r="C254" s="235"/>
      <c r="D254" s="229" t="s">
        <v>166</v>
      </c>
      <c r="E254" s="236" t="s">
        <v>44</v>
      </c>
      <c r="F254" s="237" t="s">
        <v>880</v>
      </c>
      <c r="G254" s="235"/>
      <c r="H254" s="238">
        <v>32.5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166</v>
      </c>
      <c r="AU254" s="244" t="s">
        <v>21</v>
      </c>
      <c r="AV254" s="13" t="s">
        <v>21</v>
      </c>
      <c r="AW254" s="13" t="s">
        <v>42</v>
      </c>
      <c r="AX254" s="13" t="s">
        <v>90</v>
      </c>
      <c r="AY254" s="244" t="s">
        <v>152</v>
      </c>
    </row>
    <row r="255" s="13" customFormat="1">
      <c r="A255" s="13"/>
      <c r="B255" s="234"/>
      <c r="C255" s="235"/>
      <c r="D255" s="229" t="s">
        <v>166</v>
      </c>
      <c r="E255" s="235"/>
      <c r="F255" s="237" t="s">
        <v>881</v>
      </c>
      <c r="G255" s="235"/>
      <c r="H255" s="238">
        <v>33.475000000000001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166</v>
      </c>
      <c r="AU255" s="244" t="s">
        <v>21</v>
      </c>
      <c r="AV255" s="13" t="s">
        <v>21</v>
      </c>
      <c r="AW255" s="13" t="s">
        <v>4</v>
      </c>
      <c r="AX255" s="13" t="s">
        <v>90</v>
      </c>
      <c r="AY255" s="244" t="s">
        <v>152</v>
      </c>
    </row>
    <row r="256" s="2" customFormat="1" ht="16.5" customHeight="1">
      <c r="A256" s="42"/>
      <c r="B256" s="43"/>
      <c r="C256" s="216" t="s">
        <v>567</v>
      </c>
      <c r="D256" s="216" t="s">
        <v>155</v>
      </c>
      <c r="E256" s="217" t="s">
        <v>882</v>
      </c>
      <c r="F256" s="218" t="s">
        <v>883</v>
      </c>
      <c r="G256" s="219" t="s">
        <v>884</v>
      </c>
      <c r="H256" s="220">
        <v>1</v>
      </c>
      <c r="I256" s="221"/>
      <c r="J256" s="222">
        <f>ROUND(I256*H256,2)</f>
        <v>0</v>
      </c>
      <c r="K256" s="218" t="s">
        <v>44</v>
      </c>
      <c r="L256" s="48"/>
      <c r="M256" s="223" t="s">
        <v>44</v>
      </c>
      <c r="N256" s="224" t="s">
        <v>53</v>
      </c>
      <c r="O256" s="88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27" t="s">
        <v>171</v>
      </c>
      <c r="AT256" s="227" t="s">
        <v>155</v>
      </c>
      <c r="AU256" s="227" t="s">
        <v>21</v>
      </c>
      <c r="AY256" s="20" t="s">
        <v>152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20" t="s">
        <v>90</v>
      </c>
      <c r="BK256" s="228">
        <f>ROUND(I256*H256,2)</f>
        <v>0</v>
      </c>
      <c r="BL256" s="20" t="s">
        <v>171</v>
      </c>
      <c r="BM256" s="227" t="s">
        <v>885</v>
      </c>
    </row>
    <row r="257" s="2" customFormat="1" ht="16.5" customHeight="1">
      <c r="A257" s="42"/>
      <c r="B257" s="43"/>
      <c r="C257" s="216" t="s">
        <v>572</v>
      </c>
      <c r="D257" s="216" t="s">
        <v>155</v>
      </c>
      <c r="E257" s="217" t="s">
        <v>886</v>
      </c>
      <c r="F257" s="218" t="s">
        <v>887</v>
      </c>
      <c r="G257" s="219" t="s">
        <v>884</v>
      </c>
      <c r="H257" s="220">
        <v>1</v>
      </c>
      <c r="I257" s="221"/>
      <c r="J257" s="222">
        <f>ROUND(I257*H257,2)</f>
        <v>0</v>
      </c>
      <c r="K257" s="218" t="s">
        <v>44</v>
      </c>
      <c r="L257" s="48"/>
      <c r="M257" s="223" t="s">
        <v>44</v>
      </c>
      <c r="N257" s="224" t="s">
        <v>53</v>
      </c>
      <c r="O257" s="88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R257" s="227" t="s">
        <v>171</v>
      </c>
      <c r="AT257" s="227" t="s">
        <v>155</v>
      </c>
      <c r="AU257" s="227" t="s">
        <v>21</v>
      </c>
      <c r="AY257" s="20" t="s">
        <v>152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90</v>
      </c>
      <c r="BK257" s="228">
        <f>ROUND(I257*H257,2)</f>
        <v>0</v>
      </c>
      <c r="BL257" s="20" t="s">
        <v>171</v>
      </c>
      <c r="BM257" s="227" t="s">
        <v>888</v>
      </c>
    </row>
    <row r="258" s="2" customFormat="1" ht="24.15" customHeight="1">
      <c r="A258" s="42"/>
      <c r="B258" s="43"/>
      <c r="C258" s="216" t="s">
        <v>576</v>
      </c>
      <c r="D258" s="216" t="s">
        <v>155</v>
      </c>
      <c r="E258" s="217" t="s">
        <v>889</v>
      </c>
      <c r="F258" s="218" t="s">
        <v>890</v>
      </c>
      <c r="G258" s="219" t="s">
        <v>432</v>
      </c>
      <c r="H258" s="220">
        <v>2</v>
      </c>
      <c r="I258" s="221"/>
      <c r="J258" s="222">
        <f>ROUND(I258*H258,2)</f>
        <v>0</v>
      </c>
      <c r="K258" s="218" t="s">
        <v>251</v>
      </c>
      <c r="L258" s="48"/>
      <c r="M258" s="223" t="s">
        <v>44</v>
      </c>
      <c r="N258" s="224" t="s">
        <v>53</v>
      </c>
      <c r="O258" s="88"/>
      <c r="P258" s="225">
        <f>O258*H258</f>
        <v>0</v>
      </c>
      <c r="Q258" s="225">
        <v>0.089999999999999997</v>
      </c>
      <c r="R258" s="225">
        <f>Q258*H258</f>
        <v>0.17999999999999999</v>
      </c>
      <c r="S258" s="225">
        <v>0</v>
      </c>
      <c r="T258" s="226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27" t="s">
        <v>171</v>
      </c>
      <c r="AT258" s="227" t="s">
        <v>155</v>
      </c>
      <c r="AU258" s="227" t="s">
        <v>21</v>
      </c>
      <c r="AY258" s="20" t="s">
        <v>152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20" t="s">
        <v>90</v>
      </c>
      <c r="BK258" s="228">
        <f>ROUND(I258*H258,2)</f>
        <v>0</v>
      </c>
      <c r="BL258" s="20" t="s">
        <v>171</v>
      </c>
      <c r="BM258" s="227" t="s">
        <v>891</v>
      </c>
    </row>
    <row r="259" s="2" customFormat="1">
      <c r="A259" s="42"/>
      <c r="B259" s="43"/>
      <c r="C259" s="44"/>
      <c r="D259" s="249" t="s">
        <v>253</v>
      </c>
      <c r="E259" s="44"/>
      <c r="F259" s="250" t="s">
        <v>892</v>
      </c>
      <c r="G259" s="44"/>
      <c r="H259" s="44"/>
      <c r="I259" s="231"/>
      <c r="J259" s="44"/>
      <c r="K259" s="44"/>
      <c r="L259" s="48"/>
      <c r="M259" s="232"/>
      <c r="N259" s="233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253</v>
      </c>
      <c r="AU259" s="20" t="s">
        <v>21</v>
      </c>
    </row>
    <row r="260" s="13" customFormat="1">
      <c r="A260" s="13"/>
      <c r="B260" s="234"/>
      <c r="C260" s="235"/>
      <c r="D260" s="229" t="s">
        <v>166</v>
      </c>
      <c r="E260" s="236" t="s">
        <v>44</v>
      </c>
      <c r="F260" s="237" t="s">
        <v>21</v>
      </c>
      <c r="G260" s="235"/>
      <c r="H260" s="238">
        <v>2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166</v>
      </c>
      <c r="AU260" s="244" t="s">
        <v>21</v>
      </c>
      <c r="AV260" s="13" t="s">
        <v>21</v>
      </c>
      <c r="AW260" s="13" t="s">
        <v>42</v>
      </c>
      <c r="AX260" s="13" t="s">
        <v>90</v>
      </c>
      <c r="AY260" s="244" t="s">
        <v>152</v>
      </c>
    </row>
    <row r="261" s="2" customFormat="1" ht="16.5" customHeight="1">
      <c r="A261" s="42"/>
      <c r="B261" s="43"/>
      <c r="C261" s="262" t="s">
        <v>582</v>
      </c>
      <c r="D261" s="262" t="s">
        <v>391</v>
      </c>
      <c r="E261" s="263" t="s">
        <v>893</v>
      </c>
      <c r="F261" s="264" t="s">
        <v>894</v>
      </c>
      <c r="G261" s="265" t="s">
        <v>432</v>
      </c>
      <c r="H261" s="266">
        <v>2</v>
      </c>
      <c r="I261" s="267"/>
      <c r="J261" s="268">
        <f>ROUND(I261*H261,2)</f>
        <v>0</v>
      </c>
      <c r="K261" s="264" t="s">
        <v>251</v>
      </c>
      <c r="L261" s="269"/>
      <c r="M261" s="270" t="s">
        <v>44</v>
      </c>
      <c r="N261" s="271" t="s">
        <v>53</v>
      </c>
      <c r="O261" s="88"/>
      <c r="P261" s="225">
        <f>O261*H261</f>
        <v>0</v>
      </c>
      <c r="Q261" s="225">
        <v>0.19600000000000001</v>
      </c>
      <c r="R261" s="225">
        <f>Q261*H261</f>
        <v>0.39200000000000002</v>
      </c>
      <c r="S261" s="225">
        <v>0</v>
      </c>
      <c r="T261" s="226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27" t="s">
        <v>188</v>
      </c>
      <c r="AT261" s="227" t="s">
        <v>391</v>
      </c>
      <c r="AU261" s="227" t="s">
        <v>21</v>
      </c>
      <c r="AY261" s="20" t="s">
        <v>152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20" t="s">
        <v>90</v>
      </c>
      <c r="BK261" s="228">
        <f>ROUND(I261*H261,2)</f>
        <v>0</v>
      </c>
      <c r="BL261" s="20" t="s">
        <v>171</v>
      </c>
      <c r="BM261" s="227" t="s">
        <v>895</v>
      </c>
    </row>
    <row r="262" s="13" customFormat="1">
      <c r="A262" s="13"/>
      <c r="B262" s="234"/>
      <c r="C262" s="235"/>
      <c r="D262" s="229" t="s">
        <v>166</v>
      </c>
      <c r="E262" s="236" t="s">
        <v>44</v>
      </c>
      <c r="F262" s="237" t="s">
        <v>21</v>
      </c>
      <c r="G262" s="235"/>
      <c r="H262" s="238">
        <v>2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166</v>
      </c>
      <c r="AU262" s="244" t="s">
        <v>21</v>
      </c>
      <c r="AV262" s="13" t="s">
        <v>21</v>
      </c>
      <c r="AW262" s="13" t="s">
        <v>42</v>
      </c>
      <c r="AX262" s="13" t="s">
        <v>90</v>
      </c>
      <c r="AY262" s="244" t="s">
        <v>152</v>
      </c>
    </row>
    <row r="263" s="2" customFormat="1" ht="24.15" customHeight="1">
      <c r="A263" s="42"/>
      <c r="B263" s="43"/>
      <c r="C263" s="216" t="s">
        <v>586</v>
      </c>
      <c r="D263" s="216" t="s">
        <v>155</v>
      </c>
      <c r="E263" s="217" t="s">
        <v>896</v>
      </c>
      <c r="F263" s="218" t="s">
        <v>897</v>
      </c>
      <c r="G263" s="219" t="s">
        <v>432</v>
      </c>
      <c r="H263" s="220">
        <v>1</v>
      </c>
      <c r="I263" s="221"/>
      <c r="J263" s="222">
        <f>ROUND(I263*H263,2)</f>
        <v>0</v>
      </c>
      <c r="K263" s="218" t="s">
        <v>44</v>
      </c>
      <c r="L263" s="48"/>
      <c r="M263" s="223" t="s">
        <v>44</v>
      </c>
      <c r="N263" s="224" t="s">
        <v>53</v>
      </c>
      <c r="O263" s="88"/>
      <c r="P263" s="225">
        <f>O263*H263</f>
        <v>0</v>
      </c>
      <c r="Q263" s="225">
        <v>0.00016000000000000001</v>
      </c>
      <c r="R263" s="225">
        <f>Q263*H263</f>
        <v>0.00016000000000000001</v>
      </c>
      <c r="S263" s="225">
        <v>0</v>
      </c>
      <c r="T263" s="226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27" t="s">
        <v>171</v>
      </c>
      <c r="AT263" s="227" t="s">
        <v>155</v>
      </c>
      <c r="AU263" s="227" t="s">
        <v>21</v>
      </c>
      <c r="AY263" s="20" t="s">
        <v>152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20" t="s">
        <v>90</v>
      </c>
      <c r="BK263" s="228">
        <f>ROUND(I263*H263,2)</f>
        <v>0</v>
      </c>
      <c r="BL263" s="20" t="s">
        <v>171</v>
      </c>
      <c r="BM263" s="227" t="s">
        <v>898</v>
      </c>
    </row>
    <row r="264" s="2" customFormat="1" ht="16.5" customHeight="1">
      <c r="A264" s="42"/>
      <c r="B264" s="43"/>
      <c r="C264" s="216" t="s">
        <v>591</v>
      </c>
      <c r="D264" s="216" t="s">
        <v>155</v>
      </c>
      <c r="E264" s="217" t="s">
        <v>671</v>
      </c>
      <c r="F264" s="218" t="s">
        <v>672</v>
      </c>
      <c r="G264" s="219" t="s">
        <v>283</v>
      </c>
      <c r="H264" s="220">
        <v>51</v>
      </c>
      <c r="I264" s="221"/>
      <c r="J264" s="222">
        <f>ROUND(I264*H264,2)</f>
        <v>0</v>
      </c>
      <c r="K264" s="218" t="s">
        <v>251</v>
      </c>
      <c r="L264" s="48"/>
      <c r="M264" s="223" t="s">
        <v>44</v>
      </c>
      <c r="N264" s="224" t="s">
        <v>53</v>
      </c>
      <c r="O264" s="88"/>
      <c r="P264" s="225">
        <f>O264*H264</f>
        <v>0</v>
      </c>
      <c r="Q264" s="225">
        <v>9.0000000000000006E-05</v>
      </c>
      <c r="R264" s="225">
        <f>Q264*H264</f>
        <v>0.0045900000000000003</v>
      </c>
      <c r="S264" s="225">
        <v>0</v>
      </c>
      <c r="T264" s="226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27" t="s">
        <v>171</v>
      </c>
      <c r="AT264" s="227" t="s">
        <v>155</v>
      </c>
      <c r="AU264" s="227" t="s">
        <v>21</v>
      </c>
      <c r="AY264" s="20" t="s">
        <v>152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20" t="s">
        <v>90</v>
      </c>
      <c r="BK264" s="228">
        <f>ROUND(I264*H264,2)</f>
        <v>0</v>
      </c>
      <c r="BL264" s="20" t="s">
        <v>171</v>
      </c>
      <c r="BM264" s="227" t="s">
        <v>899</v>
      </c>
    </row>
    <row r="265" s="2" customFormat="1">
      <c r="A265" s="42"/>
      <c r="B265" s="43"/>
      <c r="C265" s="44"/>
      <c r="D265" s="249" t="s">
        <v>253</v>
      </c>
      <c r="E265" s="44"/>
      <c r="F265" s="250" t="s">
        <v>674</v>
      </c>
      <c r="G265" s="44"/>
      <c r="H265" s="44"/>
      <c r="I265" s="231"/>
      <c r="J265" s="44"/>
      <c r="K265" s="44"/>
      <c r="L265" s="48"/>
      <c r="M265" s="232"/>
      <c r="N265" s="233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253</v>
      </c>
      <c r="AU265" s="20" t="s">
        <v>21</v>
      </c>
    </row>
    <row r="266" s="13" customFormat="1">
      <c r="A266" s="13"/>
      <c r="B266" s="234"/>
      <c r="C266" s="235"/>
      <c r="D266" s="229" t="s">
        <v>166</v>
      </c>
      <c r="E266" s="236" t="s">
        <v>44</v>
      </c>
      <c r="F266" s="237" t="s">
        <v>900</v>
      </c>
      <c r="G266" s="235"/>
      <c r="H266" s="238">
        <v>51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166</v>
      </c>
      <c r="AU266" s="244" t="s">
        <v>21</v>
      </c>
      <c r="AV266" s="13" t="s">
        <v>21</v>
      </c>
      <c r="AW266" s="13" t="s">
        <v>42</v>
      </c>
      <c r="AX266" s="13" t="s">
        <v>90</v>
      </c>
      <c r="AY266" s="244" t="s">
        <v>152</v>
      </c>
    </row>
    <row r="267" s="2" customFormat="1" ht="16.5" customHeight="1">
      <c r="A267" s="42"/>
      <c r="B267" s="43"/>
      <c r="C267" s="216" t="s">
        <v>601</v>
      </c>
      <c r="D267" s="216" t="s">
        <v>155</v>
      </c>
      <c r="E267" s="217" t="s">
        <v>676</v>
      </c>
      <c r="F267" s="218" t="s">
        <v>677</v>
      </c>
      <c r="G267" s="219" t="s">
        <v>512</v>
      </c>
      <c r="H267" s="220">
        <v>1</v>
      </c>
      <c r="I267" s="221"/>
      <c r="J267" s="222">
        <f>ROUND(I267*H267,2)</f>
        <v>0</v>
      </c>
      <c r="K267" s="218" t="s">
        <v>44</v>
      </c>
      <c r="L267" s="48"/>
      <c r="M267" s="223" t="s">
        <v>44</v>
      </c>
      <c r="N267" s="224" t="s">
        <v>53</v>
      </c>
      <c r="O267" s="88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27" t="s">
        <v>171</v>
      </c>
      <c r="AT267" s="227" t="s">
        <v>155</v>
      </c>
      <c r="AU267" s="227" t="s">
        <v>21</v>
      </c>
      <c r="AY267" s="20" t="s">
        <v>152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20" t="s">
        <v>90</v>
      </c>
      <c r="BK267" s="228">
        <f>ROUND(I267*H267,2)</f>
        <v>0</v>
      </c>
      <c r="BL267" s="20" t="s">
        <v>171</v>
      </c>
      <c r="BM267" s="227" t="s">
        <v>901</v>
      </c>
    </row>
    <row r="268" s="12" customFormat="1" ht="22.8" customHeight="1">
      <c r="A268" s="12"/>
      <c r="B268" s="200"/>
      <c r="C268" s="201"/>
      <c r="D268" s="202" t="s">
        <v>81</v>
      </c>
      <c r="E268" s="214" t="s">
        <v>192</v>
      </c>
      <c r="F268" s="214" t="s">
        <v>679</v>
      </c>
      <c r="G268" s="201"/>
      <c r="H268" s="201"/>
      <c r="I268" s="204"/>
      <c r="J268" s="215">
        <f>BK268</f>
        <v>0</v>
      </c>
      <c r="K268" s="201"/>
      <c r="L268" s="206"/>
      <c r="M268" s="207"/>
      <c r="N268" s="208"/>
      <c r="O268" s="208"/>
      <c r="P268" s="209">
        <f>SUM(P269:P273)</f>
        <v>0</v>
      </c>
      <c r="Q268" s="208"/>
      <c r="R268" s="209">
        <f>SUM(R269:R273)</f>
        <v>0</v>
      </c>
      <c r="S268" s="208"/>
      <c r="T268" s="210">
        <f>SUM(T269:T273)</f>
        <v>6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1" t="s">
        <v>90</v>
      </c>
      <c r="AT268" s="212" t="s">
        <v>81</v>
      </c>
      <c r="AU268" s="212" t="s">
        <v>90</v>
      </c>
      <c r="AY268" s="211" t="s">
        <v>152</v>
      </c>
      <c r="BK268" s="213">
        <f>SUM(BK269:BK273)</f>
        <v>0</v>
      </c>
    </row>
    <row r="269" s="2" customFormat="1" ht="24.15" customHeight="1">
      <c r="A269" s="42"/>
      <c r="B269" s="43"/>
      <c r="C269" s="216" t="s">
        <v>606</v>
      </c>
      <c r="D269" s="216" t="s">
        <v>155</v>
      </c>
      <c r="E269" s="217" t="s">
        <v>902</v>
      </c>
      <c r="F269" s="218" t="s">
        <v>903</v>
      </c>
      <c r="G269" s="219" t="s">
        <v>432</v>
      </c>
      <c r="H269" s="220">
        <v>5</v>
      </c>
      <c r="I269" s="221"/>
      <c r="J269" s="222">
        <f>ROUND(I269*H269,2)</f>
        <v>0</v>
      </c>
      <c r="K269" s="218" t="s">
        <v>44</v>
      </c>
      <c r="L269" s="48"/>
      <c r="M269" s="223" t="s">
        <v>44</v>
      </c>
      <c r="N269" s="224" t="s">
        <v>53</v>
      </c>
      <c r="O269" s="88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27" t="s">
        <v>171</v>
      </c>
      <c r="AT269" s="227" t="s">
        <v>155</v>
      </c>
      <c r="AU269" s="227" t="s">
        <v>21</v>
      </c>
      <c r="AY269" s="20" t="s">
        <v>152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20" t="s">
        <v>90</v>
      </c>
      <c r="BK269" s="228">
        <f>ROUND(I269*H269,2)</f>
        <v>0</v>
      </c>
      <c r="BL269" s="20" t="s">
        <v>171</v>
      </c>
      <c r="BM269" s="227" t="s">
        <v>904</v>
      </c>
    </row>
    <row r="270" s="2" customFormat="1" ht="16.5" customHeight="1">
      <c r="A270" s="42"/>
      <c r="B270" s="43"/>
      <c r="C270" s="216" t="s">
        <v>611</v>
      </c>
      <c r="D270" s="216" t="s">
        <v>155</v>
      </c>
      <c r="E270" s="217" t="s">
        <v>905</v>
      </c>
      <c r="F270" s="218" t="s">
        <v>906</v>
      </c>
      <c r="G270" s="219" t="s">
        <v>512</v>
      </c>
      <c r="H270" s="220">
        <v>5</v>
      </c>
      <c r="I270" s="221"/>
      <c r="J270" s="222">
        <f>ROUND(I270*H270,2)</f>
        <v>0</v>
      </c>
      <c r="K270" s="218" t="s">
        <v>44</v>
      </c>
      <c r="L270" s="48"/>
      <c r="M270" s="223" t="s">
        <v>44</v>
      </c>
      <c r="N270" s="224" t="s">
        <v>53</v>
      </c>
      <c r="O270" s="88"/>
      <c r="P270" s="225">
        <f>O270*H270</f>
        <v>0</v>
      </c>
      <c r="Q270" s="225">
        <v>0</v>
      </c>
      <c r="R270" s="225">
        <f>Q270*H270</f>
        <v>0</v>
      </c>
      <c r="S270" s="225">
        <v>1.2</v>
      </c>
      <c r="T270" s="226">
        <f>S270*H270</f>
        <v>6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27" t="s">
        <v>907</v>
      </c>
      <c r="AT270" s="227" t="s">
        <v>155</v>
      </c>
      <c r="AU270" s="227" t="s">
        <v>21</v>
      </c>
      <c r="AY270" s="20" t="s">
        <v>152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20" t="s">
        <v>90</v>
      </c>
      <c r="BK270" s="228">
        <f>ROUND(I270*H270,2)</f>
        <v>0</v>
      </c>
      <c r="BL270" s="20" t="s">
        <v>907</v>
      </c>
      <c r="BM270" s="227" t="s">
        <v>908</v>
      </c>
    </row>
    <row r="271" s="2" customFormat="1" ht="33" customHeight="1">
      <c r="A271" s="42"/>
      <c r="B271" s="43"/>
      <c r="C271" s="216" t="s">
        <v>617</v>
      </c>
      <c r="D271" s="216" t="s">
        <v>155</v>
      </c>
      <c r="E271" s="217" t="s">
        <v>909</v>
      </c>
      <c r="F271" s="218" t="s">
        <v>910</v>
      </c>
      <c r="G271" s="219" t="s">
        <v>219</v>
      </c>
      <c r="H271" s="220">
        <v>13</v>
      </c>
      <c r="I271" s="221"/>
      <c r="J271" s="222">
        <f>ROUND(I271*H271,2)</f>
        <v>0</v>
      </c>
      <c r="K271" s="218" t="s">
        <v>251</v>
      </c>
      <c r="L271" s="48"/>
      <c r="M271" s="223" t="s">
        <v>44</v>
      </c>
      <c r="N271" s="224" t="s">
        <v>53</v>
      </c>
      <c r="O271" s="88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R271" s="227" t="s">
        <v>171</v>
      </c>
      <c r="AT271" s="227" t="s">
        <v>155</v>
      </c>
      <c r="AU271" s="227" t="s">
        <v>21</v>
      </c>
      <c r="AY271" s="20" t="s">
        <v>152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20" t="s">
        <v>90</v>
      </c>
      <c r="BK271" s="228">
        <f>ROUND(I271*H271,2)</f>
        <v>0</v>
      </c>
      <c r="BL271" s="20" t="s">
        <v>171</v>
      </c>
      <c r="BM271" s="227" t="s">
        <v>911</v>
      </c>
    </row>
    <row r="272" s="2" customFormat="1">
      <c r="A272" s="42"/>
      <c r="B272" s="43"/>
      <c r="C272" s="44"/>
      <c r="D272" s="249" t="s">
        <v>253</v>
      </c>
      <c r="E272" s="44"/>
      <c r="F272" s="250" t="s">
        <v>912</v>
      </c>
      <c r="G272" s="44"/>
      <c r="H272" s="44"/>
      <c r="I272" s="231"/>
      <c r="J272" s="44"/>
      <c r="K272" s="44"/>
      <c r="L272" s="48"/>
      <c r="M272" s="232"/>
      <c r="N272" s="233"/>
      <c r="O272" s="88"/>
      <c r="P272" s="88"/>
      <c r="Q272" s="88"/>
      <c r="R272" s="88"/>
      <c r="S272" s="88"/>
      <c r="T272" s="89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T272" s="20" t="s">
        <v>253</v>
      </c>
      <c r="AU272" s="20" t="s">
        <v>21</v>
      </c>
    </row>
    <row r="273" s="13" customFormat="1">
      <c r="A273" s="13"/>
      <c r="B273" s="234"/>
      <c r="C273" s="235"/>
      <c r="D273" s="229" t="s">
        <v>166</v>
      </c>
      <c r="E273" s="236" t="s">
        <v>44</v>
      </c>
      <c r="F273" s="237" t="s">
        <v>220</v>
      </c>
      <c r="G273" s="235"/>
      <c r="H273" s="238">
        <v>13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166</v>
      </c>
      <c r="AU273" s="244" t="s">
        <v>21</v>
      </c>
      <c r="AV273" s="13" t="s">
        <v>21</v>
      </c>
      <c r="AW273" s="13" t="s">
        <v>42</v>
      </c>
      <c r="AX273" s="13" t="s">
        <v>90</v>
      </c>
      <c r="AY273" s="244" t="s">
        <v>152</v>
      </c>
    </row>
    <row r="274" s="12" customFormat="1" ht="22.8" customHeight="1">
      <c r="A274" s="12"/>
      <c r="B274" s="200"/>
      <c r="C274" s="201"/>
      <c r="D274" s="202" t="s">
        <v>81</v>
      </c>
      <c r="E274" s="214" t="s">
        <v>691</v>
      </c>
      <c r="F274" s="214" t="s">
        <v>692</v>
      </c>
      <c r="G274" s="201"/>
      <c r="H274" s="201"/>
      <c r="I274" s="204"/>
      <c r="J274" s="215">
        <f>BK274</f>
        <v>0</v>
      </c>
      <c r="K274" s="201"/>
      <c r="L274" s="206"/>
      <c r="M274" s="207"/>
      <c r="N274" s="208"/>
      <c r="O274" s="208"/>
      <c r="P274" s="209">
        <f>SUM(P275:P288)</f>
        <v>0</v>
      </c>
      <c r="Q274" s="208"/>
      <c r="R274" s="209">
        <f>SUM(R275:R288)</f>
        <v>0</v>
      </c>
      <c r="S274" s="208"/>
      <c r="T274" s="210">
        <f>SUM(T275:T288)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1" t="s">
        <v>90</v>
      </c>
      <c r="AT274" s="212" t="s">
        <v>81</v>
      </c>
      <c r="AU274" s="212" t="s">
        <v>90</v>
      </c>
      <c r="AY274" s="211" t="s">
        <v>152</v>
      </c>
      <c r="BK274" s="213">
        <f>SUM(BK275:BK288)</f>
        <v>0</v>
      </c>
    </row>
    <row r="275" s="2" customFormat="1" ht="21.75" customHeight="1">
      <c r="A275" s="42"/>
      <c r="B275" s="43"/>
      <c r="C275" s="216" t="s">
        <v>622</v>
      </c>
      <c r="D275" s="216" t="s">
        <v>155</v>
      </c>
      <c r="E275" s="217" t="s">
        <v>694</v>
      </c>
      <c r="F275" s="218" t="s">
        <v>695</v>
      </c>
      <c r="G275" s="219" t="s">
        <v>365</v>
      </c>
      <c r="H275" s="220">
        <v>22.75</v>
      </c>
      <c r="I275" s="221"/>
      <c r="J275" s="222">
        <f>ROUND(I275*H275,2)</f>
        <v>0</v>
      </c>
      <c r="K275" s="218" t="s">
        <v>251</v>
      </c>
      <c r="L275" s="48"/>
      <c r="M275" s="223" t="s">
        <v>44</v>
      </c>
      <c r="N275" s="224" t="s">
        <v>53</v>
      </c>
      <c r="O275" s="88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27" t="s">
        <v>171</v>
      </c>
      <c r="AT275" s="227" t="s">
        <v>155</v>
      </c>
      <c r="AU275" s="227" t="s">
        <v>21</v>
      </c>
      <c r="AY275" s="20" t="s">
        <v>152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20" t="s">
        <v>90</v>
      </c>
      <c r="BK275" s="228">
        <f>ROUND(I275*H275,2)</f>
        <v>0</v>
      </c>
      <c r="BL275" s="20" t="s">
        <v>171</v>
      </c>
      <c r="BM275" s="227" t="s">
        <v>913</v>
      </c>
    </row>
    <row r="276" s="2" customFormat="1">
      <c r="A276" s="42"/>
      <c r="B276" s="43"/>
      <c r="C276" s="44"/>
      <c r="D276" s="249" t="s">
        <v>253</v>
      </c>
      <c r="E276" s="44"/>
      <c r="F276" s="250" t="s">
        <v>697</v>
      </c>
      <c r="G276" s="44"/>
      <c r="H276" s="44"/>
      <c r="I276" s="231"/>
      <c r="J276" s="44"/>
      <c r="K276" s="44"/>
      <c r="L276" s="48"/>
      <c r="M276" s="232"/>
      <c r="N276" s="233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253</v>
      </c>
      <c r="AU276" s="20" t="s">
        <v>21</v>
      </c>
    </row>
    <row r="277" s="13" customFormat="1">
      <c r="A277" s="13"/>
      <c r="B277" s="234"/>
      <c r="C277" s="235"/>
      <c r="D277" s="229" t="s">
        <v>166</v>
      </c>
      <c r="E277" s="236" t="s">
        <v>44</v>
      </c>
      <c r="F277" s="237" t="s">
        <v>914</v>
      </c>
      <c r="G277" s="235"/>
      <c r="H277" s="238">
        <v>22.75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166</v>
      </c>
      <c r="AU277" s="244" t="s">
        <v>21</v>
      </c>
      <c r="AV277" s="13" t="s">
        <v>21</v>
      </c>
      <c r="AW277" s="13" t="s">
        <v>42</v>
      </c>
      <c r="AX277" s="13" t="s">
        <v>90</v>
      </c>
      <c r="AY277" s="244" t="s">
        <v>152</v>
      </c>
    </row>
    <row r="278" s="2" customFormat="1" ht="24.15" customHeight="1">
      <c r="A278" s="42"/>
      <c r="B278" s="43"/>
      <c r="C278" s="216" t="s">
        <v>628</v>
      </c>
      <c r="D278" s="216" t="s">
        <v>155</v>
      </c>
      <c r="E278" s="217" t="s">
        <v>700</v>
      </c>
      <c r="F278" s="218" t="s">
        <v>701</v>
      </c>
      <c r="G278" s="219" t="s">
        <v>365</v>
      </c>
      <c r="H278" s="220">
        <v>91</v>
      </c>
      <c r="I278" s="221"/>
      <c r="J278" s="222">
        <f>ROUND(I278*H278,2)</f>
        <v>0</v>
      </c>
      <c r="K278" s="218" t="s">
        <v>251</v>
      </c>
      <c r="L278" s="48"/>
      <c r="M278" s="223" t="s">
        <v>44</v>
      </c>
      <c r="N278" s="224" t="s">
        <v>53</v>
      </c>
      <c r="O278" s="88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27" t="s">
        <v>171</v>
      </c>
      <c r="AT278" s="227" t="s">
        <v>155</v>
      </c>
      <c r="AU278" s="227" t="s">
        <v>21</v>
      </c>
      <c r="AY278" s="20" t="s">
        <v>152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20" t="s">
        <v>90</v>
      </c>
      <c r="BK278" s="228">
        <f>ROUND(I278*H278,2)</f>
        <v>0</v>
      </c>
      <c r="BL278" s="20" t="s">
        <v>171</v>
      </c>
      <c r="BM278" s="227" t="s">
        <v>915</v>
      </c>
    </row>
    <row r="279" s="2" customFormat="1">
      <c r="A279" s="42"/>
      <c r="B279" s="43"/>
      <c r="C279" s="44"/>
      <c r="D279" s="249" t="s">
        <v>253</v>
      </c>
      <c r="E279" s="44"/>
      <c r="F279" s="250" t="s">
        <v>703</v>
      </c>
      <c r="G279" s="44"/>
      <c r="H279" s="44"/>
      <c r="I279" s="231"/>
      <c r="J279" s="44"/>
      <c r="K279" s="44"/>
      <c r="L279" s="48"/>
      <c r="M279" s="232"/>
      <c r="N279" s="233"/>
      <c r="O279" s="88"/>
      <c r="P279" s="88"/>
      <c r="Q279" s="88"/>
      <c r="R279" s="88"/>
      <c r="S279" s="88"/>
      <c r="T279" s="89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T279" s="20" t="s">
        <v>253</v>
      </c>
      <c r="AU279" s="20" t="s">
        <v>21</v>
      </c>
    </row>
    <row r="280" s="13" customFormat="1">
      <c r="A280" s="13"/>
      <c r="B280" s="234"/>
      <c r="C280" s="235"/>
      <c r="D280" s="229" t="s">
        <v>166</v>
      </c>
      <c r="E280" s="236" t="s">
        <v>44</v>
      </c>
      <c r="F280" s="237" t="s">
        <v>914</v>
      </c>
      <c r="G280" s="235"/>
      <c r="H280" s="238">
        <v>22.75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166</v>
      </c>
      <c r="AU280" s="244" t="s">
        <v>21</v>
      </c>
      <c r="AV280" s="13" t="s">
        <v>21</v>
      </c>
      <c r="AW280" s="13" t="s">
        <v>42</v>
      </c>
      <c r="AX280" s="13" t="s">
        <v>90</v>
      </c>
      <c r="AY280" s="244" t="s">
        <v>152</v>
      </c>
    </row>
    <row r="281" s="13" customFormat="1">
      <c r="A281" s="13"/>
      <c r="B281" s="234"/>
      <c r="C281" s="235"/>
      <c r="D281" s="229" t="s">
        <v>166</v>
      </c>
      <c r="E281" s="235"/>
      <c r="F281" s="237" t="s">
        <v>916</v>
      </c>
      <c r="G281" s="235"/>
      <c r="H281" s="238">
        <v>91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166</v>
      </c>
      <c r="AU281" s="244" t="s">
        <v>21</v>
      </c>
      <c r="AV281" s="13" t="s">
        <v>21</v>
      </c>
      <c r="AW281" s="13" t="s">
        <v>4</v>
      </c>
      <c r="AX281" s="13" t="s">
        <v>90</v>
      </c>
      <c r="AY281" s="244" t="s">
        <v>152</v>
      </c>
    </row>
    <row r="282" s="2" customFormat="1" ht="24.15" customHeight="1">
      <c r="A282" s="42"/>
      <c r="B282" s="43"/>
      <c r="C282" s="216" t="s">
        <v>633</v>
      </c>
      <c r="D282" s="216" t="s">
        <v>155</v>
      </c>
      <c r="E282" s="217" t="s">
        <v>706</v>
      </c>
      <c r="F282" s="218" t="s">
        <v>707</v>
      </c>
      <c r="G282" s="219" t="s">
        <v>365</v>
      </c>
      <c r="H282" s="220">
        <v>9.75</v>
      </c>
      <c r="I282" s="221"/>
      <c r="J282" s="222">
        <f>ROUND(I282*H282,2)</f>
        <v>0</v>
      </c>
      <c r="K282" s="218" t="s">
        <v>251</v>
      </c>
      <c r="L282" s="48"/>
      <c r="M282" s="223" t="s">
        <v>44</v>
      </c>
      <c r="N282" s="224" t="s">
        <v>53</v>
      </c>
      <c r="O282" s="88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R282" s="227" t="s">
        <v>171</v>
      </c>
      <c r="AT282" s="227" t="s">
        <v>155</v>
      </c>
      <c r="AU282" s="227" t="s">
        <v>21</v>
      </c>
      <c r="AY282" s="20" t="s">
        <v>152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20" t="s">
        <v>90</v>
      </c>
      <c r="BK282" s="228">
        <f>ROUND(I282*H282,2)</f>
        <v>0</v>
      </c>
      <c r="BL282" s="20" t="s">
        <v>171</v>
      </c>
      <c r="BM282" s="227" t="s">
        <v>917</v>
      </c>
    </row>
    <row r="283" s="2" customFormat="1">
      <c r="A283" s="42"/>
      <c r="B283" s="43"/>
      <c r="C283" s="44"/>
      <c r="D283" s="249" t="s">
        <v>253</v>
      </c>
      <c r="E283" s="44"/>
      <c r="F283" s="250" t="s">
        <v>709</v>
      </c>
      <c r="G283" s="44"/>
      <c r="H283" s="44"/>
      <c r="I283" s="231"/>
      <c r="J283" s="44"/>
      <c r="K283" s="44"/>
      <c r="L283" s="48"/>
      <c r="M283" s="232"/>
      <c r="N283" s="233"/>
      <c r="O283" s="88"/>
      <c r="P283" s="88"/>
      <c r="Q283" s="88"/>
      <c r="R283" s="88"/>
      <c r="S283" s="88"/>
      <c r="T283" s="89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T283" s="20" t="s">
        <v>253</v>
      </c>
      <c r="AU283" s="20" t="s">
        <v>21</v>
      </c>
    </row>
    <row r="284" s="13" customFormat="1">
      <c r="A284" s="13"/>
      <c r="B284" s="234"/>
      <c r="C284" s="235"/>
      <c r="D284" s="229" t="s">
        <v>166</v>
      </c>
      <c r="E284" s="236" t="s">
        <v>44</v>
      </c>
      <c r="F284" s="237" t="s">
        <v>918</v>
      </c>
      <c r="G284" s="235"/>
      <c r="H284" s="238">
        <v>9.75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166</v>
      </c>
      <c r="AU284" s="244" t="s">
        <v>21</v>
      </c>
      <c r="AV284" s="13" t="s">
        <v>21</v>
      </c>
      <c r="AW284" s="13" t="s">
        <v>42</v>
      </c>
      <c r="AX284" s="13" t="s">
        <v>90</v>
      </c>
      <c r="AY284" s="244" t="s">
        <v>152</v>
      </c>
    </row>
    <row r="285" s="2" customFormat="1" ht="24.15" customHeight="1">
      <c r="A285" s="42"/>
      <c r="B285" s="43"/>
      <c r="C285" s="216" t="s">
        <v>642</v>
      </c>
      <c r="D285" s="216" t="s">
        <v>155</v>
      </c>
      <c r="E285" s="217" t="s">
        <v>713</v>
      </c>
      <c r="F285" s="218" t="s">
        <v>714</v>
      </c>
      <c r="G285" s="219" t="s">
        <v>365</v>
      </c>
      <c r="H285" s="220">
        <v>35.880000000000003</v>
      </c>
      <c r="I285" s="221"/>
      <c r="J285" s="222">
        <f>ROUND(I285*H285,2)</f>
        <v>0</v>
      </c>
      <c r="K285" s="218" t="s">
        <v>251</v>
      </c>
      <c r="L285" s="48"/>
      <c r="M285" s="223" t="s">
        <v>44</v>
      </c>
      <c r="N285" s="224" t="s">
        <v>53</v>
      </c>
      <c r="O285" s="88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7" t="s">
        <v>171</v>
      </c>
      <c r="AT285" s="227" t="s">
        <v>155</v>
      </c>
      <c r="AU285" s="227" t="s">
        <v>21</v>
      </c>
      <c r="AY285" s="20" t="s">
        <v>152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20" t="s">
        <v>90</v>
      </c>
      <c r="BK285" s="228">
        <f>ROUND(I285*H285,2)</f>
        <v>0</v>
      </c>
      <c r="BL285" s="20" t="s">
        <v>171</v>
      </c>
      <c r="BM285" s="227" t="s">
        <v>919</v>
      </c>
    </row>
    <row r="286" s="2" customFormat="1">
      <c r="A286" s="42"/>
      <c r="B286" s="43"/>
      <c r="C286" s="44"/>
      <c r="D286" s="249" t="s">
        <v>253</v>
      </c>
      <c r="E286" s="44"/>
      <c r="F286" s="250" t="s">
        <v>716</v>
      </c>
      <c r="G286" s="44"/>
      <c r="H286" s="44"/>
      <c r="I286" s="231"/>
      <c r="J286" s="44"/>
      <c r="K286" s="44"/>
      <c r="L286" s="48"/>
      <c r="M286" s="232"/>
      <c r="N286" s="233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253</v>
      </c>
      <c r="AU286" s="20" t="s">
        <v>21</v>
      </c>
    </row>
    <row r="287" s="2" customFormat="1" ht="24.15" customHeight="1">
      <c r="A287" s="42"/>
      <c r="B287" s="43"/>
      <c r="C287" s="216" t="s">
        <v>647</v>
      </c>
      <c r="D287" s="216" t="s">
        <v>155</v>
      </c>
      <c r="E287" s="217" t="s">
        <v>920</v>
      </c>
      <c r="F287" s="218" t="s">
        <v>921</v>
      </c>
      <c r="G287" s="219" t="s">
        <v>365</v>
      </c>
      <c r="H287" s="220">
        <v>22.75</v>
      </c>
      <c r="I287" s="221"/>
      <c r="J287" s="222">
        <f>ROUND(I287*H287,2)</f>
        <v>0</v>
      </c>
      <c r="K287" s="218" t="s">
        <v>251</v>
      </c>
      <c r="L287" s="48"/>
      <c r="M287" s="223" t="s">
        <v>44</v>
      </c>
      <c r="N287" s="224" t="s">
        <v>53</v>
      </c>
      <c r="O287" s="88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27" t="s">
        <v>171</v>
      </c>
      <c r="AT287" s="227" t="s">
        <v>155</v>
      </c>
      <c r="AU287" s="227" t="s">
        <v>21</v>
      </c>
      <c r="AY287" s="20" t="s">
        <v>152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20" t="s">
        <v>90</v>
      </c>
      <c r="BK287" s="228">
        <f>ROUND(I287*H287,2)</f>
        <v>0</v>
      </c>
      <c r="BL287" s="20" t="s">
        <v>171</v>
      </c>
      <c r="BM287" s="227" t="s">
        <v>922</v>
      </c>
    </row>
    <row r="288" s="2" customFormat="1">
      <c r="A288" s="42"/>
      <c r="B288" s="43"/>
      <c r="C288" s="44"/>
      <c r="D288" s="249" t="s">
        <v>253</v>
      </c>
      <c r="E288" s="44"/>
      <c r="F288" s="250" t="s">
        <v>923</v>
      </c>
      <c r="G288" s="44"/>
      <c r="H288" s="44"/>
      <c r="I288" s="231"/>
      <c r="J288" s="44"/>
      <c r="K288" s="44"/>
      <c r="L288" s="48"/>
      <c r="M288" s="232"/>
      <c r="N288" s="233"/>
      <c r="O288" s="88"/>
      <c r="P288" s="88"/>
      <c r="Q288" s="88"/>
      <c r="R288" s="88"/>
      <c r="S288" s="88"/>
      <c r="T288" s="89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T288" s="20" t="s">
        <v>253</v>
      </c>
      <c r="AU288" s="20" t="s">
        <v>21</v>
      </c>
    </row>
    <row r="289" s="12" customFormat="1" ht="22.8" customHeight="1">
      <c r="A289" s="12"/>
      <c r="B289" s="200"/>
      <c r="C289" s="201"/>
      <c r="D289" s="202" t="s">
        <v>81</v>
      </c>
      <c r="E289" s="214" t="s">
        <v>732</v>
      </c>
      <c r="F289" s="214" t="s">
        <v>733</v>
      </c>
      <c r="G289" s="201"/>
      <c r="H289" s="201"/>
      <c r="I289" s="204"/>
      <c r="J289" s="215">
        <f>BK289</f>
        <v>0</v>
      </c>
      <c r="K289" s="201"/>
      <c r="L289" s="206"/>
      <c r="M289" s="207"/>
      <c r="N289" s="208"/>
      <c r="O289" s="208"/>
      <c r="P289" s="209">
        <f>SUM(P290:P291)</f>
        <v>0</v>
      </c>
      <c r="Q289" s="208"/>
      <c r="R289" s="209">
        <f>SUM(R290:R291)</f>
        <v>0</v>
      </c>
      <c r="S289" s="208"/>
      <c r="T289" s="210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1" t="s">
        <v>90</v>
      </c>
      <c r="AT289" s="212" t="s">
        <v>81</v>
      </c>
      <c r="AU289" s="212" t="s">
        <v>90</v>
      </c>
      <c r="AY289" s="211" t="s">
        <v>152</v>
      </c>
      <c r="BK289" s="213">
        <f>SUM(BK290:BK291)</f>
        <v>0</v>
      </c>
    </row>
    <row r="290" s="2" customFormat="1" ht="24.15" customHeight="1">
      <c r="A290" s="42"/>
      <c r="B290" s="43"/>
      <c r="C290" s="216" t="s">
        <v>653</v>
      </c>
      <c r="D290" s="216" t="s">
        <v>155</v>
      </c>
      <c r="E290" s="217" t="s">
        <v>735</v>
      </c>
      <c r="F290" s="218" t="s">
        <v>736</v>
      </c>
      <c r="G290" s="219" t="s">
        <v>365</v>
      </c>
      <c r="H290" s="220">
        <v>136.79300000000001</v>
      </c>
      <c r="I290" s="221"/>
      <c r="J290" s="222">
        <f>ROUND(I290*H290,2)</f>
        <v>0</v>
      </c>
      <c r="K290" s="218" t="s">
        <v>251</v>
      </c>
      <c r="L290" s="48"/>
      <c r="M290" s="223" t="s">
        <v>44</v>
      </c>
      <c r="N290" s="224" t="s">
        <v>53</v>
      </c>
      <c r="O290" s="88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R290" s="227" t="s">
        <v>171</v>
      </c>
      <c r="AT290" s="227" t="s">
        <v>155</v>
      </c>
      <c r="AU290" s="227" t="s">
        <v>21</v>
      </c>
      <c r="AY290" s="20" t="s">
        <v>152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20" t="s">
        <v>90</v>
      </c>
      <c r="BK290" s="228">
        <f>ROUND(I290*H290,2)</f>
        <v>0</v>
      </c>
      <c r="BL290" s="20" t="s">
        <v>171</v>
      </c>
      <c r="BM290" s="227" t="s">
        <v>924</v>
      </c>
    </row>
    <row r="291" s="2" customFormat="1">
      <c r="A291" s="42"/>
      <c r="B291" s="43"/>
      <c r="C291" s="44"/>
      <c r="D291" s="249" t="s">
        <v>253</v>
      </c>
      <c r="E291" s="44"/>
      <c r="F291" s="250" t="s">
        <v>738</v>
      </c>
      <c r="G291" s="44"/>
      <c r="H291" s="44"/>
      <c r="I291" s="231"/>
      <c r="J291" s="44"/>
      <c r="K291" s="44"/>
      <c r="L291" s="48"/>
      <c r="M291" s="272"/>
      <c r="N291" s="273"/>
      <c r="O291" s="274"/>
      <c r="P291" s="274"/>
      <c r="Q291" s="274"/>
      <c r="R291" s="274"/>
      <c r="S291" s="274"/>
      <c r="T291" s="275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T291" s="20" t="s">
        <v>253</v>
      </c>
      <c r="AU291" s="20" t="s">
        <v>21</v>
      </c>
    </row>
    <row r="292" s="2" customFormat="1" ht="6.96" customHeight="1">
      <c r="A292" s="42"/>
      <c r="B292" s="63"/>
      <c r="C292" s="64"/>
      <c r="D292" s="64"/>
      <c r="E292" s="64"/>
      <c r="F292" s="64"/>
      <c r="G292" s="64"/>
      <c r="H292" s="64"/>
      <c r="I292" s="64"/>
      <c r="J292" s="64"/>
      <c r="K292" s="64"/>
      <c r="L292" s="48"/>
      <c r="M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</row>
  </sheetData>
  <sheetProtection sheet="1" autoFilter="0" formatColumns="0" formatRows="0" objects="1" scenarios="1" spinCount="100000" saltValue="FIH4oVsEwp/NLsnbeYWg8Jf82oOKnCcymKVc6Qndlf5MpS0xLX+ZcKTla5xxXCa0T/SQumGLt4AXuY/tfOO+ig==" hashValue="1B3UMfU97ykAOW0W2QneY5rg0zdTJ/M1nz0GWxpVrOhYPZYjw/yKiM8f9Qg6bJ0Z9v+cHjJ8XGaCLrdOf1PFbg==" algorithmName="SHA-512" password="88F3"/>
  <autoFilter ref="C93:K2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5_01/113106123"/>
    <hyperlink ref="F101" r:id="rId2" display="https://podminky.urs.cz/item/CS_URS_2025_01/113107325"/>
    <hyperlink ref="F104" r:id="rId3" display="https://podminky.urs.cz/item/CS_URS_2025_01/115101201"/>
    <hyperlink ref="F106" r:id="rId4" display="https://podminky.urs.cz/item/CS_URS_2025_01/115101301"/>
    <hyperlink ref="F108" r:id="rId5" display="https://podminky.urs.cz/item/CS_URS_2025_01/119001412"/>
    <hyperlink ref="F111" r:id="rId6" display="https://podminky.urs.cz/item/CS_URS_2025_01/119001421"/>
    <hyperlink ref="F114" r:id="rId7" display="https://podminky.urs.cz/item/CS_URS_2025_01/129001101"/>
    <hyperlink ref="F117" r:id="rId8" display="https://podminky.urs.cz/item/CS_URS_2025_01/132254204"/>
    <hyperlink ref="F123" r:id="rId9" display="https://podminky.urs.cz/item/CS_URS_2025_01/132354202"/>
    <hyperlink ref="F126" r:id="rId10" display="https://podminky.urs.cz/item/CS_URS_2025_01/132454201"/>
    <hyperlink ref="F129" r:id="rId11" display="https://podminky.urs.cz/item/CS_URS_2025_01/151811132"/>
    <hyperlink ref="F134" r:id="rId12" display="https://podminky.urs.cz/item/CS_URS_2025_01/151811232"/>
    <hyperlink ref="F136" r:id="rId13" display="https://podminky.urs.cz/item/CS_URS_2025_01/162351104"/>
    <hyperlink ref="F139" r:id="rId14" display="https://podminky.urs.cz/item/CS_URS_2025_01/162751117"/>
    <hyperlink ref="F142" r:id="rId15" display="https://podminky.urs.cz/item/CS_URS_2025_01/162751137"/>
    <hyperlink ref="F145" r:id="rId16" display="https://podminky.urs.cz/item/CS_URS_2025_01/167151111"/>
    <hyperlink ref="F148" r:id="rId17" display="https://podminky.urs.cz/item/CS_URS_2025_01/171201231"/>
    <hyperlink ref="F152" r:id="rId18" display="https://podminky.urs.cz/item/CS_URS_2025_01/171251201"/>
    <hyperlink ref="F155" r:id="rId19" display="https://podminky.urs.cz/item/CS_URS_2025_01/174151101"/>
    <hyperlink ref="F158" r:id="rId20" display="https://podminky.urs.cz/item/CS_URS_2025_01/175151101"/>
    <hyperlink ref="F165" r:id="rId21" display="https://podminky.urs.cz/item/CS_URS_2025_01/181951112"/>
    <hyperlink ref="F169" r:id="rId22" display="https://podminky.urs.cz/item/CS_URS_2025_01/359901111"/>
    <hyperlink ref="F172" r:id="rId23" display="https://podminky.urs.cz/item/CS_URS_2025_01/359901211"/>
    <hyperlink ref="F175" r:id="rId24" display="https://podminky.urs.cz/item/CS_URS_2025_01/451572111"/>
    <hyperlink ref="F180" r:id="rId25" display="https://podminky.urs.cz/item/CS_URS_2025_01/452112112"/>
    <hyperlink ref="F189" r:id="rId26" display="https://podminky.urs.cz/item/CS_URS_2025_01/452112122"/>
    <hyperlink ref="F195" r:id="rId27" display="https://podminky.urs.cz/item/CS_URS_2025_01/452311141"/>
    <hyperlink ref="F198" r:id="rId28" display="https://podminky.urs.cz/item/CS_URS_2025_01/452351111"/>
    <hyperlink ref="F203" r:id="rId29" display="https://podminky.urs.cz/item/CS_URS_2025_01/452351112"/>
    <hyperlink ref="F209" r:id="rId30" display="https://podminky.urs.cz/item/CS_URS_2025_01/564231011"/>
    <hyperlink ref="F212" r:id="rId31" display="https://podminky.urs.cz/item/CS_URS_2025_01/564861111"/>
    <hyperlink ref="F215" r:id="rId32" display="https://podminky.urs.cz/item/CS_URS_2025_01/596211110"/>
    <hyperlink ref="F220" r:id="rId33" display="https://podminky.urs.cz/item/CS_URS_2025_01/810441811"/>
    <hyperlink ref="F222" r:id="rId34" display="https://podminky.urs.cz/item/CS_URS_2025_01/894411131"/>
    <hyperlink ref="F241" r:id="rId35" display="https://podminky.urs.cz/item/CS_URS_2025_01/899131121"/>
    <hyperlink ref="F245" r:id="rId36" display="https://podminky.urs.cz/item/CS_URS_2025_01/899910211"/>
    <hyperlink ref="F247" r:id="rId37" display="https://podminky.urs.cz/item/CS_URS_2025_01/871393123"/>
    <hyperlink ref="F252" r:id="rId38" display="https://podminky.urs.cz/item/CS_URS_2025_01/871473123"/>
    <hyperlink ref="F259" r:id="rId39" display="https://podminky.urs.cz/item/CS_URS_2025_01/899104112"/>
    <hyperlink ref="F265" r:id="rId40" display="https://podminky.urs.cz/item/CS_URS_2025_01/899722113"/>
    <hyperlink ref="F272" r:id="rId41" display="https://podminky.urs.cz/item/CS_URS_2025_01/979054451"/>
    <hyperlink ref="F276" r:id="rId42" display="https://podminky.urs.cz/item/CS_URS_2025_01/997013501"/>
    <hyperlink ref="F279" r:id="rId43" display="https://podminky.urs.cz/item/CS_URS_2025_01/997013509"/>
    <hyperlink ref="F283" r:id="rId44" display="https://podminky.urs.cz/item/CS_URS_2025_01/997221551"/>
    <hyperlink ref="F286" r:id="rId45" display="https://podminky.urs.cz/item/CS_URS_2025_01/997221559"/>
    <hyperlink ref="F288" r:id="rId46" display="https://podminky.urs.cz/item/CS_URS_2025_01/997221615"/>
    <hyperlink ref="F291" r:id="rId47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  <c r="AZ2" s="248" t="s">
        <v>207</v>
      </c>
      <c r="BA2" s="248" t="s">
        <v>208</v>
      </c>
      <c r="BB2" s="248" t="s">
        <v>44</v>
      </c>
      <c r="BC2" s="248" t="s">
        <v>209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217</v>
      </c>
      <c r="BA3" s="248" t="s">
        <v>218</v>
      </c>
      <c r="BB3" s="248" t="s">
        <v>219</v>
      </c>
      <c r="BC3" s="248" t="s">
        <v>220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  <c r="AZ4" s="248" t="s">
        <v>210</v>
      </c>
      <c r="BA4" s="248" t="s">
        <v>211</v>
      </c>
      <c r="BB4" s="248" t="s">
        <v>212</v>
      </c>
      <c r="BC4" s="248" t="s">
        <v>925</v>
      </c>
      <c r="BD4" s="248" t="s">
        <v>21</v>
      </c>
    </row>
    <row r="5" s="1" customFormat="1" ht="6.96" customHeight="1">
      <c r="B5" s="23"/>
      <c r="L5" s="23"/>
      <c r="AZ5" s="248" t="s">
        <v>224</v>
      </c>
      <c r="BA5" s="248" t="s">
        <v>225</v>
      </c>
      <c r="BB5" s="248" t="s">
        <v>212</v>
      </c>
      <c r="BC5" s="248" t="s">
        <v>926</v>
      </c>
      <c r="BD5" s="248" t="s">
        <v>21</v>
      </c>
    </row>
    <row r="6" s="1" customFormat="1" ht="12" customHeight="1">
      <c r="B6" s="23"/>
      <c r="D6" s="146" t="s">
        <v>16</v>
      </c>
      <c r="L6" s="23"/>
      <c r="AZ6" s="248" t="s">
        <v>231</v>
      </c>
      <c r="BA6" s="248" t="s">
        <v>228</v>
      </c>
      <c r="BB6" s="248" t="s">
        <v>212</v>
      </c>
      <c r="BC6" s="248" t="s">
        <v>927</v>
      </c>
      <c r="BD6" s="248" t="s">
        <v>21</v>
      </c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  <c r="AZ7" s="248" t="s">
        <v>227</v>
      </c>
      <c r="BA7" s="248" t="s">
        <v>228</v>
      </c>
      <c r="BB7" s="248" t="s">
        <v>212</v>
      </c>
      <c r="BC7" s="248" t="s">
        <v>928</v>
      </c>
      <c r="BD7" s="248" t="s">
        <v>21</v>
      </c>
    </row>
    <row r="8" s="1" customFormat="1" ht="12" customHeight="1">
      <c r="B8" s="23"/>
      <c r="D8" s="146" t="s">
        <v>127</v>
      </c>
      <c r="L8" s="23"/>
      <c r="AZ8" s="248" t="s">
        <v>221</v>
      </c>
      <c r="BA8" s="248" t="s">
        <v>222</v>
      </c>
      <c r="BB8" s="248" t="s">
        <v>212</v>
      </c>
      <c r="BC8" s="248" t="s">
        <v>929</v>
      </c>
      <c r="BD8" s="248" t="s">
        <v>21</v>
      </c>
    </row>
    <row r="9" s="2" customFormat="1" ht="16.5" customHeight="1">
      <c r="A9" s="42"/>
      <c r="B9" s="48"/>
      <c r="C9" s="42"/>
      <c r="D9" s="42"/>
      <c r="E9" s="147" t="s">
        <v>230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Z9" s="248" t="s">
        <v>214</v>
      </c>
      <c r="BA9" s="248" t="s">
        <v>215</v>
      </c>
      <c r="BB9" s="248" t="s">
        <v>212</v>
      </c>
      <c r="BC9" s="248" t="s">
        <v>930</v>
      </c>
      <c r="BD9" s="248" t="s">
        <v>21</v>
      </c>
    </row>
    <row r="10" s="2" customFormat="1" ht="12" customHeight="1">
      <c r="A10" s="42"/>
      <c r="B10" s="48"/>
      <c r="C10" s="42"/>
      <c r="D10" s="146" t="s">
        <v>233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931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44</v>
      </c>
      <c r="G13" s="42"/>
      <c r="H13" s="42"/>
      <c r="I13" s="146" t="s">
        <v>20</v>
      </c>
      <c r="J13" s="137" t="s">
        <v>44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16. 2. 2021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44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44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">
        <v>44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235</v>
      </c>
      <c r="F23" s="42"/>
      <c r="G23" s="42"/>
      <c r="H23" s="42"/>
      <c r="I23" s="146" t="s">
        <v>34</v>
      </c>
      <c r="J23" s="137" t="s">
        <v>44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43</v>
      </c>
      <c r="E25" s="42"/>
      <c r="F25" s="42"/>
      <c r="G25" s="42"/>
      <c r="H25" s="42"/>
      <c r="I25" s="146" t="s">
        <v>31</v>
      </c>
      <c r="J25" s="137" t="s">
        <v>44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236</v>
      </c>
      <c r="F26" s="42"/>
      <c r="G26" s="42"/>
      <c r="H26" s="42"/>
      <c r="I26" s="146" t="s">
        <v>34</v>
      </c>
      <c r="J26" s="137" t="s">
        <v>44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46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44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48</v>
      </c>
      <c r="E32" s="42"/>
      <c r="F32" s="42"/>
      <c r="G32" s="42"/>
      <c r="H32" s="42"/>
      <c r="I32" s="42"/>
      <c r="J32" s="157">
        <f>ROUND(J93,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50</v>
      </c>
      <c r="G34" s="42"/>
      <c r="H34" s="42"/>
      <c r="I34" s="158" t="s">
        <v>49</v>
      </c>
      <c r="J34" s="158" t="s">
        <v>51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52</v>
      </c>
      <c r="E35" s="146" t="s">
        <v>53</v>
      </c>
      <c r="F35" s="160">
        <f>ROUND((SUM(BE93:BE557)),  2)</f>
        <v>0</v>
      </c>
      <c r="G35" s="42"/>
      <c r="H35" s="42"/>
      <c r="I35" s="161">
        <v>0.20999999999999999</v>
      </c>
      <c r="J35" s="160">
        <f>ROUND(((SUM(BE93:BE557))*I35),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54</v>
      </c>
      <c r="F36" s="160">
        <f>ROUND((SUM(BF93:BF557)),  2)</f>
        <v>0</v>
      </c>
      <c r="G36" s="42"/>
      <c r="H36" s="42"/>
      <c r="I36" s="161">
        <v>0.12</v>
      </c>
      <c r="J36" s="160">
        <f>ROUND(((SUM(BF93:BF557))*I36),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55</v>
      </c>
      <c r="F37" s="160">
        <f>ROUND((SUM(BG93:BG557)),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56</v>
      </c>
      <c r="F38" s="160">
        <f>ROUND((SUM(BH93:BH557)),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57</v>
      </c>
      <c r="F39" s="160">
        <f>ROUND((SUM(BI93:BI557)),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58</v>
      </c>
      <c r="E41" s="164"/>
      <c r="F41" s="164"/>
      <c r="G41" s="165" t="s">
        <v>59</v>
      </c>
      <c r="H41" s="166" t="s">
        <v>60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129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Rekonstrukce vodovodu a kanalizace Dolní Němčice - 2026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230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233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SO-02 - Vodovod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Dolní Němčice</v>
      </c>
      <c r="G56" s="44"/>
      <c r="H56" s="44"/>
      <c r="I56" s="35" t="s">
        <v>24</v>
      </c>
      <c r="J56" s="76" t="str">
        <f>IF(J14="","",J14)</f>
        <v>16. 2. 2021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5.15" customHeight="1">
      <c r="A58" s="42"/>
      <c r="B58" s="43"/>
      <c r="C58" s="35" t="s">
        <v>30</v>
      </c>
      <c r="D58" s="44"/>
      <c r="E58" s="44"/>
      <c r="F58" s="30" t="str">
        <f>E17</f>
        <v>Město Dačice</v>
      </c>
      <c r="G58" s="44"/>
      <c r="H58" s="44"/>
      <c r="I58" s="35" t="s">
        <v>38</v>
      </c>
      <c r="J58" s="40" t="str">
        <f>E23</f>
        <v>Vakprojekt s.r.o.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43</v>
      </c>
      <c r="J59" s="40" t="str">
        <f>E26</f>
        <v xml:space="preserve"> 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130</v>
      </c>
      <c r="D61" s="175"/>
      <c r="E61" s="175"/>
      <c r="F61" s="175"/>
      <c r="G61" s="175"/>
      <c r="H61" s="175"/>
      <c r="I61" s="175"/>
      <c r="J61" s="176" t="s">
        <v>131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80</v>
      </c>
      <c r="D63" s="44"/>
      <c r="E63" s="44"/>
      <c r="F63" s="44"/>
      <c r="G63" s="44"/>
      <c r="H63" s="44"/>
      <c r="I63" s="44"/>
      <c r="J63" s="106">
        <f>J93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132</v>
      </c>
    </row>
    <row r="64" s="9" customFormat="1" ht="24.96" customHeight="1">
      <c r="A64" s="9"/>
      <c r="B64" s="178"/>
      <c r="C64" s="179"/>
      <c r="D64" s="180" t="s">
        <v>237</v>
      </c>
      <c r="E64" s="181"/>
      <c r="F64" s="181"/>
      <c r="G64" s="181"/>
      <c r="H64" s="181"/>
      <c r="I64" s="181"/>
      <c r="J64" s="182">
        <f>J94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238</v>
      </c>
      <c r="E65" s="186"/>
      <c r="F65" s="186"/>
      <c r="G65" s="186"/>
      <c r="H65" s="186"/>
      <c r="I65" s="186"/>
      <c r="J65" s="187">
        <f>J95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240</v>
      </c>
      <c r="E66" s="186"/>
      <c r="F66" s="186"/>
      <c r="G66" s="186"/>
      <c r="H66" s="186"/>
      <c r="I66" s="186"/>
      <c r="J66" s="187">
        <f>J188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241</v>
      </c>
      <c r="E67" s="186"/>
      <c r="F67" s="186"/>
      <c r="G67" s="186"/>
      <c r="H67" s="186"/>
      <c r="I67" s="186"/>
      <c r="J67" s="187">
        <f>J212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242</v>
      </c>
      <c r="E68" s="186"/>
      <c r="F68" s="186"/>
      <c r="G68" s="186"/>
      <c r="H68" s="186"/>
      <c r="I68" s="186"/>
      <c r="J68" s="187">
        <f>J228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243</v>
      </c>
      <c r="E69" s="186"/>
      <c r="F69" s="186"/>
      <c r="G69" s="186"/>
      <c r="H69" s="186"/>
      <c r="I69" s="186"/>
      <c r="J69" s="187">
        <f>J531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244</v>
      </c>
      <c r="E70" s="186"/>
      <c r="F70" s="186"/>
      <c r="G70" s="186"/>
      <c r="H70" s="186"/>
      <c r="I70" s="186"/>
      <c r="J70" s="187">
        <f>J537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9"/>
      <c r="D71" s="185" t="s">
        <v>245</v>
      </c>
      <c r="E71" s="186"/>
      <c r="F71" s="186"/>
      <c r="G71" s="186"/>
      <c r="H71" s="186"/>
      <c r="I71" s="186"/>
      <c r="J71" s="187">
        <f>J555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14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7" s="2" customFormat="1" ht="6.96" customHeight="1">
      <c r="A77" s="42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24.96" customHeight="1">
      <c r="A78" s="42"/>
      <c r="B78" s="43"/>
      <c r="C78" s="26" t="s">
        <v>137</v>
      </c>
      <c r="D78" s="44"/>
      <c r="E78" s="44"/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16</v>
      </c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6.5" customHeight="1">
      <c r="A81" s="42"/>
      <c r="B81" s="43"/>
      <c r="C81" s="44"/>
      <c r="D81" s="44"/>
      <c r="E81" s="173" t="str">
        <f>E7</f>
        <v>Rekonstrukce vodovodu a kanalizace Dolní Němčice - 2026</v>
      </c>
      <c r="F81" s="35"/>
      <c r="G81" s="35"/>
      <c r="H81" s="35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1" customFormat="1" ht="12" customHeight="1">
      <c r="B82" s="24"/>
      <c r="C82" s="35" t="s">
        <v>127</v>
      </c>
      <c r="D82" s="25"/>
      <c r="E82" s="25"/>
      <c r="F82" s="25"/>
      <c r="G82" s="25"/>
      <c r="H82" s="25"/>
      <c r="I82" s="25"/>
      <c r="J82" s="25"/>
      <c r="K82" s="25"/>
      <c r="L82" s="23"/>
    </row>
    <row r="83" s="2" customFormat="1" ht="16.5" customHeight="1">
      <c r="A83" s="42"/>
      <c r="B83" s="43"/>
      <c r="C83" s="44"/>
      <c r="D83" s="44"/>
      <c r="E83" s="173" t="s">
        <v>230</v>
      </c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2" customHeight="1">
      <c r="A84" s="42"/>
      <c r="B84" s="43"/>
      <c r="C84" s="35" t="s">
        <v>233</v>
      </c>
      <c r="D84" s="44"/>
      <c r="E84" s="44"/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6.5" customHeight="1">
      <c r="A85" s="42"/>
      <c r="B85" s="43"/>
      <c r="C85" s="44"/>
      <c r="D85" s="44"/>
      <c r="E85" s="73" t="str">
        <f>E11</f>
        <v>SO-02 - Vodovod</v>
      </c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2" customHeight="1">
      <c r="A87" s="42"/>
      <c r="B87" s="43"/>
      <c r="C87" s="35" t="s">
        <v>22</v>
      </c>
      <c r="D87" s="44"/>
      <c r="E87" s="44"/>
      <c r="F87" s="30" t="str">
        <f>F14</f>
        <v>Dolní Němčice</v>
      </c>
      <c r="G87" s="44"/>
      <c r="H87" s="44"/>
      <c r="I87" s="35" t="s">
        <v>24</v>
      </c>
      <c r="J87" s="76" t="str">
        <f>IF(J14="","",J14)</f>
        <v>16. 2. 2021</v>
      </c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5.15" customHeight="1">
      <c r="A89" s="42"/>
      <c r="B89" s="43"/>
      <c r="C89" s="35" t="s">
        <v>30</v>
      </c>
      <c r="D89" s="44"/>
      <c r="E89" s="44"/>
      <c r="F89" s="30" t="str">
        <f>E17</f>
        <v>Město Dačice</v>
      </c>
      <c r="G89" s="44"/>
      <c r="H89" s="44"/>
      <c r="I89" s="35" t="s">
        <v>38</v>
      </c>
      <c r="J89" s="40" t="str">
        <f>E23</f>
        <v>Vakprojekt s.r.o.</v>
      </c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5.15" customHeight="1">
      <c r="A90" s="42"/>
      <c r="B90" s="43"/>
      <c r="C90" s="35" t="s">
        <v>36</v>
      </c>
      <c r="D90" s="44"/>
      <c r="E90" s="44"/>
      <c r="F90" s="30" t="str">
        <f>IF(E20="","",E20)</f>
        <v>Vyplň údaj</v>
      </c>
      <c r="G90" s="44"/>
      <c r="H90" s="44"/>
      <c r="I90" s="35" t="s">
        <v>43</v>
      </c>
      <c r="J90" s="40" t="str">
        <f>E26</f>
        <v xml:space="preserve"> </v>
      </c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0.32" customHeight="1">
      <c r="A91" s="42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11" customFormat="1" ht="29.28" customHeight="1">
      <c r="A92" s="189"/>
      <c r="B92" s="190"/>
      <c r="C92" s="191" t="s">
        <v>138</v>
      </c>
      <c r="D92" s="192" t="s">
        <v>67</v>
      </c>
      <c r="E92" s="192" t="s">
        <v>63</v>
      </c>
      <c r="F92" s="192" t="s">
        <v>64</v>
      </c>
      <c r="G92" s="192" t="s">
        <v>139</v>
      </c>
      <c r="H92" s="192" t="s">
        <v>140</v>
      </c>
      <c r="I92" s="192" t="s">
        <v>141</v>
      </c>
      <c r="J92" s="192" t="s">
        <v>131</v>
      </c>
      <c r="K92" s="193" t="s">
        <v>142</v>
      </c>
      <c r="L92" s="194"/>
      <c r="M92" s="96" t="s">
        <v>44</v>
      </c>
      <c r="N92" s="97" t="s">
        <v>52</v>
      </c>
      <c r="O92" s="97" t="s">
        <v>143</v>
      </c>
      <c r="P92" s="97" t="s">
        <v>144</v>
      </c>
      <c r="Q92" s="97" t="s">
        <v>145</v>
      </c>
      <c r="R92" s="97" t="s">
        <v>146</v>
      </c>
      <c r="S92" s="97" t="s">
        <v>147</v>
      </c>
      <c r="T92" s="98" t="s">
        <v>148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2"/>
      <c r="B93" s="43"/>
      <c r="C93" s="103" t="s">
        <v>149</v>
      </c>
      <c r="D93" s="44"/>
      <c r="E93" s="44"/>
      <c r="F93" s="44"/>
      <c r="G93" s="44"/>
      <c r="H93" s="44"/>
      <c r="I93" s="44"/>
      <c r="J93" s="195">
        <f>BK93</f>
        <v>0</v>
      </c>
      <c r="K93" s="44"/>
      <c r="L93" s="48"/>
      <c r="M93" s="99"/>
      <c r="N93" s="196"/>
      <c r="O93" s="100"/>
      <c r="P93" s="197">
        <f>P94</f>
        <v>0</v>
      </c>
      <c r="Q93" s="100"/>
      <c r="R93" s="197">
        <f>R94</f>
        <v>1848.73792994</v>
      </c>
      <c r="S93" s="100"/>
      <c r="T93" s="198">
        <f>T94</f>
        <v>1081.5060000000001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81</v>
      </c>
      <c r="AU93" s="20" t="s">
        <v>132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81</v>
      </c>
      <c r="E94" s="203" t="s">
        <v>246</v>
      </c>
      <c r="F94" s="203" t="s">
        <v>247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P95+P188+P212+P228+P531+P537+P555</f>
        <v>0</v>
      </c>
      <c r="Q94" s="208"/>
      <c r="R94" s="209">
        <f>R95+R188+R212+R228+R531+R537+R555</f>
        <v>1848.73792994</v>
      </c>
      <c r="S94" s="208"/>
      <c r="T94" s="210">
        <f>T95+T188+T212+T228+T531+T537+T555</f>
        <v>1081.5060000000001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90</v>
      </c>
      <c r="AT94" s="212" t="s">
        <v>81</v>
      </c>
      <c r="AU94" s="212" t="s">
        <v>82</v>
      </c>
      <c r="AY94" s="211" t="s">
        <v>152</v>
      </c>
      <c r="BK94" s="213">
        <f>BK95+BK188+BK212+BK228+BK531+BK537+BK555</f>
        <v>0</v>
      </c>
    </row>
    <row r="95" s="12" customFormat="1" ht="22.8" customHeight="1">
      <c r="A95" s="12"/>
      <c r="B95" s="200"/>
      <c r="C95" s="201"/>
      <c r="D95" s="202" t="s">
        <v>81</v>
      </c>
      <c r="E95" s="214" t="s">
        <v>90</v>
      </c>
      <c r="F95" s="214" t="s">
        <v>248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SUM(P96:P187)</f>
        <v>0</v>
      </c>
      <c r="Q95" s="208"/>
      <c r="R95" s="209">
        <f>SUM(R96:R187)</f>
        <v>487.43691366000002</v>
      </c>
      <c r="S95" s="208"/>
      <c r="T95" s="210">
        <f>SUM(T96:T187)</f>
        <v>1081.5060000000001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90</v>
      </c>
      <c r="AT95" s="212" t="s">
        <v>81</v>
      </c>
      <c r="AU95" s="212" t="s">
        <v>90</v>
      </c>
      <c r="AY95" s="211" t="s">
        <v>152</v>
      </c>
      <c r="BK95" s="213">
        <f>SUM(BK96:BK187)</f>
        <v>0</v>
      </c>
    </row>
    <row r="96" s="2" customFormat="1" ht="37.8" customHeight="1">
      <c r="A96" s="42"/>
      <c r="B96" s="43"/>
      <c r="C96" s="216" t="s">
        <v>90</v>
      </c>
      <c r="D96" s="216" t="s">
        <v>155</v>
      </c>
      <c r="E96" s="217" t="s">
        <v>249</v>
      </c>
      <c r="F96" s="218" t="s">
        <v>250</v>
      </c>
      <c r="G96" s="219" t="s">
        <v>219</v>
      </c>
      <c r="H96" s="220">
        <v>1173</v>
      </c>
      <c r="I96" s="221"/>
      <c r="J96" s="222">
        <f>ROUND(I96*H96,2)</f>
        <v>0</v>
      </c>
      <c r="K96" s="218" t="s">
        <v>251</v>
      </c>
      <c r="L96" s="48"/>
      <c r="M96" s="223" t="s">
        <v>44</v>
      </c>
      <c r="N96" s="224" t="s">
        <v>53</v>
      </c>
      <c r="O96" s="88"/>
      <c r="P96" s="225">
        <f>O96*H96</f>
        <v>0</v>
      </c>
      <c r="Q96" s="225">
        <v>0</v>
      </c>
      <c r="R96" s="225">
        <f>Q96*H96</f>
        <v>0</v>
      </c>
      <c r="S96" s="225">
        <v>0.17000000000000001</v>
      </c>
      <c r="T96" s="226">
        <f>S96*H96</f>
        <v>199.41000000000003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7" t="s">
        <v>171</v>
      </c>
      <c r="AT96" s="227" t="s">
        <v>155</v>
      </c>
      <c r="AU96" s="227" t="s">
        <v>21</v>
      </c>
      <c r="AY96" s="20" t="s">
        <v>152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90</v>
      </c>
      <c r="BK96" s="228">
        <f>ROUND(I96*H96,2)</f>
        <v>0</v>
      </c>
      <c r="BL96" s="20" t="s">
        <v>171</v>
      </c>
      <c r="BM96" s="227" t="s">
        <v>932</v>
      </c>
    </row>
    <row r="97" s="2" customFormat="1">
      <c r="A97" s="42"/>
      <c r="B97" s="43"/>
      <c r="C97" s="44"/>
      <c r="D97" s="249" t="s">
        <v>253</v>
      </c>
      <c r="E97" s="44"/>
      <c r="F97" s="250" t="s">
        <v>254</v>
      </c>
      <c r="G97" s="44"/>
      <c r="H97" s="44"/>
      <c r="I97" s="231"/>
      <c r="J97" s="44"/>
      <c r="K97" s="44"/>
      <c r="L97" s="48"/>
      <c r="M97" s="232"/>
      <c r="N97" s="233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253</v>
      </c>
      <c r="AU97" s="20" t="s">
        <v>21</v>
      </c>
    </row>
    <row r="98" s="13" customFormat="1">
      <c r="A98" s="13"/>
      <c r="B98" s="234"/>
      <c r="C98" s="235"/>
      <c r="D98" s="229" t="s">
        <v>166</v>
      </c>
      <c r="E98" s="236" t="s">
        <v>44</v>
      </c>
      <c r="F98" s="237" t="s">
        <v>255</v>
      </c>
      <c r="G98" s="235"/>
      <c r="H98" s="238">
        <v>1173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166</v>
      </c>
      <c r="AU98" s="244" t="s">
        <v>21</v>
      </c>
      <c r="AV98" s="13" t="s">
        <v>21</v>
      </c>
      <c r="AW98" s="13" t="s">
        <v>42</v>
      </c>
      <c r="AX98" s="13" t="s">
        <v>90</v>
      </c>
      <c r="AY98" s="244" t="s">
        <v>152</v>
      </c>
    </row>
    <row r="99" s="2" customFormat="1" ht="37.8" customHeight="1">
      <c r="A99" s="42"/>
      <c r="B99" s="43"/>
      <c r="C99" s="216" t="s">
        <v>21</v>
      </c>
      <c r="D99" s="216" t="s">
        <v>155</v>
      </c>
      <c r="E99" s="217" t="s">
        <v>256</v>
      </c>
      <c r="F99" s="218" t="s">
        <v>257</v>
      </c>
      <c r="G99" s="219" t="s">
        <v>219</v>
      </c>
      <c r="H99" s="220">
        <v>1173</v>
      </c>
      <c r="I99" s="221"/>
      <c r="J99" s="222">
        <f>ROUND(I99*H99,2)</f>
        <v>0</v>
      </c>
      <c r="K99" s="218" t="s">
        <v>251</v>
      </c>
      <c r="L99" s="48"/>
      <c r="M99" s="223" t="s">
        <v>44</v>
      </c>
      <c r="N99" s="224" t="s">
        <v>53</v>
      </c>
      <c r="O99" s="88"/>
      <c r="P99" s="225">
        <f>O99*H99</f>
        <v>0</v>
      </c>
      <c r="Q99" s="225">
        <v>0</v>
      </c>
      <c r="R99" s="225">
        <f>Q99*H99</f>
        <v>0</v>
      </c>
      <c r="S99" s="225">
        <v>0.44</v>
      </c>
      <c r="T99" s="226">
        <f>S99*H99</f>
        <v>516.12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7" t="s">
        <v>171</v>
      </c>
      <c r="AT99" s="227" t="s">
        <v>155</v>
      </c>
      <c r="AU99" s="227" t="s">
        <v>21</v>
      </c>
      <c r="AY99" s="20" t="s">
        <v>152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90</v>
      </c>
      <c r="BK99" s="228">
        <f>ROUND(I99*H99,2)</f>
        <v>0</v>
      </c>
      <c r="BL99" s="20" t="s">
        <v>171</v>
      </c>
      <c r="BM99" s="227" t="s">
        <v>933</v>
      </c>
    </row>
    <row r="100" s="2" customFormat="1">
      <c r="A100" s="42"/>
      <c r="B100" s="43"/>
      <c r="C100" s="44"/>
      <c r="D100" s="249" t="s">
        <v>253</v>
      </c>
      <c r="E100" s="44"/>
      <c r="F100" s="250" t="s">
        <v>259</v>
      </c>
      <c r="G100" s="44"/>
      <c r="H100" s="44"/>
      <c r="I100" s="231"/>
      <c r="J100" s="44"/>
      <c r="K100" s="44"/>
      <c r="L100" s="48"/>
      <c r="M100" s="232"/>
      <c r="N100" s="233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253</v>
      </c>
      <c r="AU100" s="20" t="s">
        <v>21</v>
      </c>
    </row>
    <row r="101" s="13" customFormat="1">
      <c r="A101" s="13"/>
      <c r="B101" s="234"/>
      <c r="C101" s="235"/>
      <c r="D101" s="229" t="s">
        <v>166</v>
      </c>
      <c r="E101" s="236" t="s">
        <v>207</v>
      </c>
      <c r="F101" s="237" t="s">
        <v>260</v>
      </c>
      <c r="G101" s="235"/>
      <c r="H101" s="238">
        <v>1173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166</v>
      </c>
      <c r="AU101" s="244" t="s">
        <v>21</v>
      </c>
      <c r="AV101" s="13" t="s">
        <v>21</v>
      </c>
      <c r="AW101" s="13" t="s">
        <v>42</v>
      </c>
      <c r="AX101" s="13" t="s">
        <v>82</v>
      </c>
      <c r="AY101" s="244" t="s">
        <v>152</v>
      </c>
    </row>
    <row r="102" s="14" customFormat="1">
      <c r="A102" s="14"/>
      <c r="B102" s="251"/>
      <c r="C102" s="252"/>
      <c r="D102" s="229" t="s">
        <v>166</v>
      </c>
      <c r="E102" s="253" t="s">
        <v>44</v>
      </c>
      <c r="F102" s="254" t="s">
        <v>261</v>
      </c>
      <c r="G102" s="252"/>
      <c r="H102" s="255">
        <v>1173</v>
      </c>
      <c r="I102" s="256"/>
      <c r="J102" s="252"/>
      <c r="K102" s="252"/>
      <c r="L102" s="257"/>
      <c r="M102" s="258"/>
      <c r="N102" s="259"/>
      <c r="O102" s="259"/>
      <c r="P102" s="259"/>
      <c r="Q102" s="259"/>
      <c r="R102" s="259"/>
      <c r="S102" s="259"/>
      <c r="T102" s="26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1" t="s">
        <v>166</v>
      </c>
      <c r="AU102" s="261" t="s">
        <v>21</v>
      </c>
      <c r="AV102" s="14" t="s">
        <v>171</v>
      </c>
      <c r="AW102" s="14" t="s">
        <v>42</v>
      </c>
      <c r="AX102" s="14" t="s">
        <v>90</v>
      </c>
      <c r="AY102" s="261" t="s">
        <v>152</v>
      </c>
    </row>
    <row r="103" s="2" customFormat="1" ht="33" customHeight="1">
      <c r="A103" s="42"/>
      <c r="B103" s="43"/>
      <c r="C103" s="216" t="s">
        <v>167</v>
      </c>
      <c r="D103" s="216" t="s">
        <v>155</v>
      </c>
      <c r="E103" s="217" t="s">
        <v>262</v>
      </c>
      <c r="F103" s="218" t="s">
        <v>263</v>
      </c>
      <c r="G103" s="219" t="s">
        <v>219</v>
      </c>
      <c r="H103" s="220">
        <v>1173</v>
      </c>
      <c r="I103" s="221"/>
      <c r="J103" s="222">
        <f>ROUND(I103*H103,2)</f>
        <v>0</v>
      </c>
      <c r="K103" s="218" t="s">
        <v>251</v>
      </c>
      <c r="L103" s="48"/>
      <c r="M103" s="223" t="s">
        <v>44</v>
      </c>
      <c r="N103" s="224" t="s">
        <v>53</v>
      </c>
      <c r="O103" s="88"/>
      <c r="P103" s="225">
        <f>O103*H103</f>
        <v>0</v>
      </c>
      <c r="Q103" s="225">
        <v>0</v>
      </c>
      <c r="R103" s="225">
        <f>Q103*H103</f>
        <v>0</v>
      </c>
      <c r="S103" s="225">
        <v>0.22</v>
      </c>
      <c r="T103" s="226">
        <f>S103*H103</f>
        <v>258.06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7" t="s">
        <v>171</v>
      </c>
      <c r="AT103" s="227" t="s">
        <v>155</v>
      </c>
      <c r="AU103" s="227" t="s">
        <v>21</v>
      </c>
      <c r="AY103" s="20" t="s">
        <v>152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90</v>
      </c>
      <c r="BK103" s="228">
        <f>ROUND(I103*H103,2)</f>
        <v>0</v>
      </c>
      <c r="BL103" s="20" t="s">
        <v>171</v>
      </c>
      <c r="BM103" s="227" t="s">
        <v>934</v>
      </c>
    </row>
    <row r="104" s="2" customFormat="1">
      <c r="A104" s="42"/>
      <c r="B104" s="43"/>
      <c r="C104" s="44"/>
      <c r="D104" s="249" t="s">
        <v>253</v>
      </c>
      <c r="E104" s="44"/>
      <c r="F104" s="250" t="s">
        <v>265</v>
      </c>
      <c r="G104" s="44"/>
      <c r="H104" s="44"/>
      <c r="I104" s="231"/>
      <c r="J104" s="44"/>
      <c r="K104" s="44"/>
      <c r="L104" s="48"/>
      <c r="M104" s="232"/>
      <c r="N104" s="233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253</v>
      </c>
      <c r="AU104" s="20" t="s">
        <v>21</v>
      </c>
    </row>
    <row r="105" s="13" customFormat="1">
      <c r="A105" s="13"/>
      <c r="B105" s="234"/>
      <c r="C105" s="235"/>
      <c r="D105" s="229" t="s">
        <v>166</v>
      </c>
      <c r="E105" s="236" t="s">
        <v>44</v>
      </c>
      <c r="F105" s="237" t="s">
        <v>207</v>
      </c>
      <c r="G105" s="235"/>
      <c r="H105" s="238">
        <v>1173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166</v>
      </c>
      <c r="AU105" s="244" t="s">
        <v>21</v>
      </c>
      <c r="AV105" s="13" t="s">
        <v>21</v>
      </c>
      <c r="AW105" s="13" t="s">
        <v>42</v>
      </c>
      <c r="AX105" s="13" t="s">
        <v>90</v>
      </c>
      <c r="AY105" s="244" t="s">
        <v>152</v>
      </c>
    </row>
    <row r="106" s="2" customFormat="1" ht="24.15" customHeight="1">
      <c r="A106" s="42"/>
      <c r="B106" s="43"/>
      <c r="C106" s="216" t="s">
        <v>171</v>
      </c>
      <c r="D106" s="216" t="s">
        <v>155</v>
      </c>
      <c r="E106" s="217" t="s">
        <v>266</v>
      </c>
      <c r="F106" s="218" t="s">
        <v>267</v>
      </c>
      <c r="G106" s="219" t="s">
        <v>219</v>
      </c>
      <c r="H106" s="220">
        <v>1173</v>
      </c>
      <c r="I106" s="221"/>
      <c r="J106" s="222">
        <f>ROUND(I106*H106,2)</f>
        <v>0</v>
      </c>
      <c r="K106" s="218" t="s">
        <v>251</v>
      </c>
      <c r="L106" s="48"/>
      <c r="M106" s="223" t="s">
        <v>44</v>
      </c>
      <c r="N106" s="224" t="s">
        <v>53</v>
      </c>
      <c r="O106" s="88"/>
      <c r="P106" s="225">
        <f>O106*H106</f>
        <v>0</v>
      </c>
      <c r="Q106" s="225">
        <v>1.0000000000000001E-05</v>
      </c>
      <c r="R106" s="225">
        <f>Q106*H106</f>
        <v>0.011730000000000001</v>
      </c>
      <c r="S106" s="225">
        <v>0.091999999999999998</v>
      </c>
      <c r="T106" s="226">
        <f>S106*H106</f>
        <v>107.916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7" t="s">
        <v>171</v>
      </c>
      <c r="AT106" s="227" t="s">
        <v>155</v>
      </c>
      <c r="AU106" s="227" t="s">
        <v>21</v>
      </c>
      <c r="AY106" s="20" t="s">
        <v>152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90</v>
      </c>
      <c r="BK106" s="228">
        <f>ROUND(I106*H106,2)</f>
        <v>0</v>
      </c>
      <c r="BL106" s="20" t="s">
        <v>171</v>
      </c>
      <c r="BM106" s="227" t="s">
        <v>935</v>
      </c>
    </row>
    <row r="107" s="2" customFormat="1">
      <c r="A107" s="42"/>
      <c r="B107" s="43"/>
      <c r="C107" s="44"/>
      <c r="D107" s="249" t="s">
        <v>253</v>
      </c>
      <c r="E107" s="44"/>
      <c r="F107" s="250" t="s">
        <v>269</v>
      </c>
      <c r="G107" s="44"/>
      <c r="H107" s="44"/>
      <c r="I107" s="231"/>
      <c r="J107" s="44"/>
      <c r="K107" s="44"/>
      <c r="L107" s="48"/>
      <c r="M107" s="232"/>
      <c r="N107" s="233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253</v>
      </c>
      <c r="AU107" s="20" t="s">
        <v>21</v>
      </c>
    </row>
    <row r="108" s="13" customFormat="1">
      <c r="A108" s="13"/>
      <c r="B108" s="234"/>
      <c r="C108" s="235"/>
      <c r="D108" s="229" t="s">
        <v>166</v>
      </c>
      <c r="E108" s="236" t="s">
        <v>44</v>
      </c>
      <c r="F108" s="237" t="s">
        <v>207</v>
      </c>
      <c r="G108" s="235"/>
      <c r="H108" s="238">
        <v>1173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166</v>
      </c>
      <c r="AU108" s="244" t="s">
        <v>21</v>
      </c>
      <c r="AV108" s="13" t="s">
        <v>21</v>
      </c>
      <c r="AW108" s="13" t="s">
        <v>42</v>
      </c>
      <c r="AX108" s="13" t="s">
        <v>90</v>
      </c>
      <c r="AY108" s="244" t="s">
        <v>152</v>
      </c>
    </row>
    <row r="109" s="2" customFormat="1" ht="16.5" customHeight="1">
      <c r="A109" s="42"/>
      <c r="B109" s="43"/>
      <c r="C109" s="216" t="s">
        <v>151</v>
      </c>
      <c r="D109" s="216" t="s">
        <v>155</v>
      </c>
      <c r="E109" s="217" t="s">
        <v>270</v>
      </c>
      <c r="F109" s="218" t="s">
        <v>271</v>
      </c>
      <c r="G109" s="219" t="s">
        <v>272</v>
      </c>
      <c r="H109" s="220">
        <v>90</v>
      </c>
      <c r="I109" s="221"/>
      <c r="J109" s="222">
        <f>ROUND(I109*H109,2)</f>
        <v>0</v>
      </c>
      <c r="K109" s="218" t="s">
        <v>251</v>
      </c>
      <c r="L109" s="48"/>
      <c r="M109" s="223" t="s">
        <v>44</v>
      </c>
      <c r="N109" s="224" t="s">
        <v>53</v>
      </c>
      <c r="O109" s="88"/>
      <c r="P109" s="225">
        <f>O109*H109</f>
        <v>0</v>
      </c>
      <c r="Q109" s="225">
        <v>3.0000000000000001E-05</v>
      </c>
      <c r="R109" s="225">
        <f>Q109*H109</f>
        <v>0.0027000000000000001</v>
      </c>
      <c r="S109" s="225">
        <v>0</v>
      </c>
      <c r="T109" s="226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7" t="s">
        <v>171</v>
      </c>
      <c r="AT109" s="227" t="s">
        <v>155</v>
      </c>
      <c r="AU109" s="227" t="s">
        <v>21</v>
      </c>
      <c r="AY109" s="20" t="s">
        <v>152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90</v>
      </c>
      <c r="BK109" s="228">
        <f>ROUND(I109*H109,2)</f>
        <v>0</v>
      </c>
      <c r="BL109" s="20" t="s">
        <v>171</v>
      </c>
      <c r="BM109" s="227" t="s">
        <v>936</v>
      </c>
    </row>
    <row r="110" s="2" customFormat="1">
      <c r="A110" s="42"/>
      <c r="B110" s="43"/>
      <c r="C110" s="44"/>
      <c r="D110" s="249" t="s">
        <v>253</v>
      </c>
      <c r="E110" s="44"/>
      <c r="F110" s="250" t="s">
        <v>274</v>
      </c>
      <c r="G110" s="44"/>
      <c r="H110" s="44"/>
      <c r="I110" s="231"/>
      <c r="J110" s="44"/>
      <c r="K110" s="44"/>
      <c r="L110" s="48"/>
      <c r="M110" s="232"/>
      <c r="N110" s="233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253</v>
      </c>
      <c r="AU110" s="20" t="s">
        <v>21</v>
      </c>
    </row>
    <row r="111" s="13" customFormat="1">
      <c r="A111" s="13"/>
      <c r="B111" s="234"/>
      <c r="C111" s="235"/>
      <c r="D111" s="229" t="s">
        <v>166</v>
      </c>
      <c r="E111" s="236" t="s">
        <v>44</v>
      </c>
      <c r="F111" s="237" t="s">
        <v>937</v>
      </c>
      <c r="G111" s="235"/>
      <c r="H111" s="238">
        <v>90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166</v>
      </c>
      <c r="AU111" s="244" t="s">
        <v>21</v>
      </c>
      <c r="AV111" s="13" t="s">
        <v>21</v>
      </c>
      <c r="AW111" s="13" t="s">
        <v>42</v>
      </c>
      <c r="AX111" s="13" t="s">
        <v>90</v>
      </c>
      <c r="AY111" s="244" t="s">
        <v>152</v>
      </c>
    </row>
    <row r="112" s="2" customFormat="1" ht="24.15" customHeight="1">
      <c r="A112" s="42"/>
      <c r="B112" s="43"/>
      <c r="C112" s="216" t="s">
        <v>179</v>
      </c>
      <c r="D112" s="216" t="s">
        <v>155</v>
      </c>
      <c r="E112" s="217" t="s">
        <v>276</v>
      </c>
      <c r="F112" s="218" t="s">
        <v>277</v>
      </c>
      <c r="G112" s="219" t="s">
        <v>278</v>
      </c>
      <c r="H112" s="220">
        <v>30</v>
      </c>
      <c r="I112" s="221"/>
      <c r="J112" s="222">
        <f>ROUND(I112*H112,2)</f>
        <v>0</v>
      </c>
      <c r="K112" s="218" t="s">
        <v>251</v>
      </c>
      <c r="L112" s="48"/>
      <c r="M112" s="223" t="s">
        <v>44</v>
      </c>
      <c r="N112" s="224" t="s">
        <v>53</v>
      </c>
      <c r="O112" s="88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7" t="s">
        <v>171</v>
      </c>
      <c r="AT112" s="227" t="s">
        <v>155</v>
      </c>
      <c r="AU112" s="227" t="s">
        <v>21</v>
      </c>
      <c r="AY112" s="20" t="s">
        <v>152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90</v>
      </c>
      <c r="BK112" s="228">
        <f>ROUND(I112*H112,2)</f>
        <v>0</v>
      </c>
      <c r="BL112" s="20" t="s">
        <v>171</v>
      </c>
      <c r="BM112" s="227" t="s">
        <v>938</v>
      </c>
    </row>
    <row r="113" s="2" customFormat="1">
      <c r="A113" s="42"/>
      <c r="B113" s="43"/>
      <c r="C113" s="44"/>
      <c r="D113" s="249" t="s">
        <v>253</v>
      </c>
      <c r="E113" s="44"/>
      <c r="F113" s="250" t="s">
        <v>280</v>
      </c>
      <c r="G113" s="44"/>
      <c r="H113" s="44"/>
      <c r="I113" s="231"/>
      <c r="J113" s="44"/>
      <c r="K113" s="44"/>
      <c r="L113" s="48"/>
      <c r="M113" s="232"/>
      <c r="N113" s="233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253</v>
      </c>
      <c r="AU113" s="20" t="s">
        <v>21</v>
      </c>
    </row>
    <row r="114" s="2" customFormat="1" ht="49.05" customHeight="1">
      <c r="A114" s="42"/>
      <c r="B114" s="43"/>
      <c r="C114" s="216" t="s">
        <v>184</v>
      </c>
      <c r="D114" s="216" t="s">
        <v>155</v>
      </c>
      <c r="E114" s="217" t="s">
        <v>281</v>
      </c>
      <c r="F114" s="218" t="s">
        <v>282</v>
      </c>
      <c r="G114" s="219" t="s">
        <v>283</v>
      </c>
      <c r="H114" s="220">
        <v>136.80000000000001</v>
      </c>
      <c r="I114" s="221"/>
      <c r="J114" s="222">
        <f>ROUND(I114*H114,2)</f>
        <v>0</v>
      </c>
      <c r="K114" s="218" t="s">
        <v>251</v>
      </c>
      <c r="L114" s="48"/>
      <c r="M114" s="223" t="s">
        <v>44</v>
      </c>
      <c r="N114" s="224" t="s">
        <v>53</v>
      </c>
      <c r="O114" s="88"/>
      <c r="P114" s="225">
        <f>O114*H114</f>
        <v>0</v>
      </c>
      <c r="Q114" s="225">
        <v>0.01269</v>
      </c>
      <c r="R114" s="225">
        <f>Q114*H114</f>
        <v>1.7359920000000002</v>
      </c>
      <c r="S114" s="225">
        <v>0</v>
      </c>
      <c r="T114" s="226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7" t="s">
        <v>171</v>
      </c>
      <c r="AT114" s="227" t="s">
        <v>155</v>
      </c>
      <c r="AU114" s="227" t="s">
        <v>21</v>
      </c>
      <c r="AY114" s="20" t="s">
        <v>152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90</v>
      </c>
      <c r="BK114" s="228">
        <f>ROUND(I114*H114,2)</f>
        <v>0</v>
      </c>
      <c r="BL114" s="20" t="s">
        <v>171</v>
      </c>
      <c r="BM114" s="227" t="s">
        <v>939</v>
      </c>
    </row>
    <row r="115" s="2" customFormat="1">
      <c r="A115" s="42"/>
      <c r="B115" s="43"/>
      <c r="C115" s="44"/>
      <c r="D115" s="249" t="s">
        <v>253</v>
      </c>
      <c r="E115" s="44"/>
      <c r="F115" s="250" t="s">
        <v>285</v>
      </c>
      <c r="G115" s="44"/>
      <c r="H115" s="44"/>
      <c r="I115" s="231"/>
      <c r="J115" s="44"/>
      <c r="K115" s="44"/>
      <c r="L115" s="48"/>
      <c r="M115" s="232"/>
      <c r="N115" s="233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253</v>
      </c>
      <c r="AU115" s="20" t="s">
        <v>21</v>
      </c>
    </row>
    <row r="116" s="13" customFormat="1">
      <c r="A116" s="13"/>
      <c r="B116" s="234"/>
      <c r="C116" s="235"/>
      <c r="D116" s="229" t="s">
        <v>166</v>
      </c>
      <c r="E116" s="236" t="s">
        <v>44</v>
      </c>
      <c r="F116" s="237" t="s">
        <v>940</v>
      </c>
      <c r="G116" s="235"/>
      <c r="H116" s="238">
        <v>64.799999999999997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166</v>
      </c>
      <c r="AU116" s="244" t="s">
        <v>21</v>
      </c>
      <c r="AV116" s="13" t="s">
        <v>21</v>
      </c>
      <c r="AW116" s="13" t="s">
        <v>42</v>
      </c>
      <c r="AX116" s="13" t="s">
        <v>82</v>
      </c>
      <c r="AY116" s="244" t="s">
        <v>152</v>
      </c>
    </row>
    <row r="117" s="13" customFormat="1">
      <c r="A117" s="13"/>
      <c r="B117" s="234"/>
      <c r="C117" s="235"/>
      <c r="D117" s="229" t="s">
        <v>166</v>
      </c>
      <c r="E117" s="236" t="s">
        <v>44</v>
      </c>
      <c r="F117" s="237" t="s">
        <v>941</v>
      </c>
      <c r="G117" s="235"/>
      <c r="H117" s="238">
        <v>19.199999999999999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166</v>
      </c>
      <c r="AU117" s="244" t="s">
        <v>21</v>
      </c>
      <c r="AV117" s="13" t="s">
        <v>21</v>
      </c>
      <c r="AW117" s="13" t="s">
        <v>42</v>
      </c>
      <c r="AX117" s="13" t="s">
        <v>82</v>
      </c>
      <c r="AY117" s="244" t="s">
        <v>152</v>
      </c>
    </row>
    <row r="118" s="13" customFormat="1">
      <c r="A118" s="13"/>
      <c r="B118" s="234"/>
      <c r="C118" s="235"/>
      <c r="D118" s="229" t="s">
        <v>166</v>
      </c>
      <c r="E118" s="236" t="s">
        <v>44</v>
      </c>
      <c r="F118" s="237" t="s">
        <v>942</v>
      </c>
      <c r="G118" s="235"/>
      <c r="H118" s="238">
        <v>32.399999999999999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166</v>
      </c>
      <c r="AU118" s="244" t="s">
        <v>21</v>
      </c>
      <c r="AV118" s="13" t="s">
        <v>21</v>
      </c>
      <c r="AW118" s="13" t="s">
        <v>42</v>
      </c>
      <c r="AX118" s="13" t="s">
        <v>82</v>
      </c>
      <c r="AY118" s="244" t="s">
        <v>152</v>
      </c>
    </row>
    <row r="119" s="13" customFormat="1">
      <c r="A119" s="13"/>
      <c r="B119" s="234"/>
      <c r="C119" s="235"/>
      <c r="D119" s="229" t="s">
        <v>166</v>
      </c>
      <c r="E119" s="236" t="s">
        <v>44</v>
      </c>
      <c r="F119" s="237" t="s">
        <v>943</v>
      </c>
      <c r="G119" s="235"/>
      <c r="H119" s="238">
        <v>20.399999999999999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166</v>
      </c>
      <c r="AU119" s="244" t="s">
        <v>21</v>
      </c>
      <c r="AV119" s="13" t="s">
        <v>21</v>
      </c>
      <c r="AW119" s="13" t="s">
        <v>42</v>
      </c>
      <c r="AX119" s="13" t="s">
        <v>82</v>
      </c>
      <c r="AY119" s="244" t="s">
        <v>152</v>
      </c>
    </row>
    <row r="120" s="14" customFormat="1">
      <c r="A120" s="14"/>
      <c r="B120" s="251"/>
      <c r="C120" s="252"/>
      <c r="D120" s="229" t="s">
        <v>166</v>
      </c>
      <c r="E120" s="253" t="s">
        <v>44</v>
      </c>
      <c r="F120" s="254" t="s">
        <v>261</v>
      </c>
      <c r="G120" s="252"/>
      <c r="H120" s="255">
        <v>136.80000000000001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1" t="s">
        <v>166</v>
      </c>
      <c r="AU120" s="261" t="s">
        <v>21</v>
      </c>
      <c r="AV120" s="14" t="s">
        <v>171</v>
      </c>
      <c r="AW120" s="14" t="s">
        <v>42</v>
      </c>
      <c r="AX120" s="14" t="s">
        <v>90</v>
      </c>
      <c r="AY120" s="261" t="s">
        <v>152</v>
      </c>
    </row>
    <row r="121" s="2" customFormat="1" ht="49.05" customHeight="1">
      <c r="A121" s="42"/>
      <c r="B121" s="43"/>
      <c r="C121" s="216" t="s">
        <v>188</v>
      </c>
      <c r="D121" s="216" t="s">
        <v>155</v>
      </c>
      <c r="E121" s="217" t="s">
        <v>291</v>
      </c>
      <c r="F121" s="218" t="s">
        <v>292</v>
      </c>
      <c r="G121" s="219" t="s">
        <v>283</v>
      </c>
      <c r="H121" s="220">
        <v>84</v>
      </c>
      <c r="I121" s="221"/>
      <c r="J121" s="222">
        <f>ROUND(I121*H121,2)</f>
        <v>0</v>
      </c>
      <c r="K121" s="218" t="s">
        <v>251</v>
      </c>
      <c r="L121" s="48"/>
      <c r="M121" s="223" t="s">
        <v>44</v>
      </c>
      <c r="N121" s="224" t="s">
        <v>53</v>
      </c>
      <c r="O121" s="88"/>
      <c r="P121" s="225">
        <f>O121*H121</f>
        <v>0</v>
      </c>
      <c r="Q121" s="225">
        <v>0.036900000000000002</v>
      </c>
      <c r="R121" s="225">
        <f>Q121*H121</f>
        <v>3.0996000000000001</v>
      </c>
      <c r="S121" s="225">
        <v>0</v>
      </c>
      <c r="T121" s="226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7" t="s">
        <v>171</v>
      </c>
      <c r="AT121" s="227" t="s">
        <v>155</v>
      </c>
      <c r="AU121" s="227" t="s">
        <v>21</v>
      </c>
      <c r="AY121" s="20" t="s">
        <v>152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90</v>
      </c>
      <c r="BK121" s="228">
        <f>ROUND(I121*H121,2)</f>
        <v>0</v>
      </c>
      <c r="BL121" s="20" t="s">
        <v>171</v>
      </c>
      <c r="BM121" s="227" t="s">
        <v>944</v>
      </c>
    </row>
    <row r="122" s="2" customFormat="1">
      <c r="A122" s="42"/>
      <c r="B122" s="43"/>
      <c r="C122" s="44"/>
      <c r="D122" s="249" t="s">
        <v>253</v>
      </c>
      <c r="E122" s="44"/>
      <c r="F122" s="250" t="s">
        <v>294</v>
      </c>
      <c r="G122" s="44"/>
      <c r="H122" s="44"/>
      <c r="I122" s="231"/>
      <c r="J122" s="44"/>
      <c r="K122" s="44"/>
      <c r="L122" s="48"/>
      <c r="M122" s="232"/>
      <c r="N122" s="233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253</v>
      </c>
      <c r="AU122" s="20" t="s">
        <v>21</v>
      </c>
    </row>
    <row r="123" s="13" customFormat="1">
      <c r="A123" s="13"/>
      <c r="B123" s="234"/>
      <c r="C123" s="235"/>
      <c r="D123" s="229" t="s">
        <v>166</v>
      </c>
      <c r="E123" s="236" t="s">
        <v>44</v>
      </c>
      <c r="F123" s="237" t="s">
        <v>945</v>
      </c>
      <c r="G123" s="235"/>
      <c r="H123" s="238">
        <v>40.799999999999997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166</v>
      </c>
      <c r="AU123" s="244" t="s">
        <v>21</v>
      </c>
      <c r="AV123" s="13" t="s">
        <v>21</v>
      </c>
      <c r="AW123" s="13" t="s">
        <v>42</v>
      </c>
      <c r="AX123" s="13" t="s">
        <v>82</v>
      </c>
      <c r="AY123" s="244" t="s">
        <v>152</v>
      </c>
    </row>
    <row r="124" s="13" customFormat="1">
      <c r="A124" s="13"/>
      <c r="B124" s="234"/>
      <c r="C124" s="235"/>
      <c r="D124" s="229" t="s">
        <v>166</v>
      </c>
      <c r="E124" s="236" t="s">
        <v>44</v>
      </c>
      <c r="F124" s="237" t="s">
        <v>946</v>
      </c>
      <c r="G124" s="235"/>
      <c r="H124" s="238">
        <v>13.199999999999999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166</v>
      </c>
      <c r="AU124" s="244" t="s">
        <v>21</v>
      </c>
      <c r="AV124" s="13" t="s">
        <v>21</v>
      </c>
      <c r="AW124" s="13" t="s">
        <v>42</v>
      </c>
      <c r="AX124" s="13" t="s">
        <v>82</v>
      </c>
      <c r="AY124" s="244" t="s">
        <v>152</v>
      </c>
    </row>
    <row r="125" s="13" customFormat="1">
      <c r="A125" s="13"/>
      <c r="B125" s="234"/>
      <c r="C125" s="235"/>
      <c r="D125" s="229" t="s">
        <v>166</v>
      </c>
      <c r="E125" s="236" t="s">
        <v>44</v>
      </c>
      <c r="F125" s="237" t="s">
        <v>947</v>
      </c>
      <c r="G125" s="235"/>
      <c r="H125" s="238">
        <v>20.399999999999999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166</v>
      </c>
      <c r="AU125" s="244" t="s">
        <v>21</v>
      </c>
      <c r="AV125" s="13" t="s">
        <v>21</v>
      </c>
      <c r="AW125" s="13" t="s">
        <v>42</v>
      </c>
      <c r="AX125" s="13" t="s">
        <v>82</v>
      </c>
      <c r="AY125" s="244" t="s">
        <v>152</v>
      </c>
    </row>
    <row r="126" s="13" customFormat="1">
      <c r="A126" s="13"/>
      <c r="B126" s="234"/>
      <c r="C126" s="235"/>
      <c r="D126" s="229" t="s">
        <v>166</v>
      </c>
      <c r="E126" s="236" t="s">
        <v>44</v>
      </c>
      <c r="F126" s="237" t="s">
        <v>948</v>
      </c>
      <c r="G126" s="235"/>
      <c r="H126" s="238">
        <v>9.5999999999999996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166</v>
      </c>
      <c r="AU126" s="244" t="s">
        <v>21</v>
      </c>
      <c r="AV126" s="13" t="s">
        <v>21</v>
      </c>
      <c r="AW126" s="13" t="s">
        <v>42</v>
      </c>
      <c r="AX126" s="13" t="s">
        <v>82</v>
      </c>
      <c r="AY126" s="244" t="s">
        <v>152</v>
      </c>
    </row>
    <row r="127" s="14" customFormat="1">
      <c r="A127" s="14"/>
      <c r="B127" s="251"/>
      <c r="C127" s="252"/>
      <c r="D127" s="229" t="s">
        <v>166</v>
      </c>
      <c r="E127" s="253" t="s">
        <v>44</v>
      </c>
      <c r="F127" s="254" t="s">
        <v>261</v>
      </c>
      <c r="G127" s="252"/>
      <c r="H127" s="255">
        <v>84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166</v>
      </c>
      <c r="AU127" s="261" t="s">
        <v>21</v>
      </c>
      <c r="AV127" s="14" t="s">
        <v>171</v>
      </c>
      <c r="AW127" s="14" t="s">
        <v>42</v>
      </c>
      <c r="AX127" s="14" t="s">
        <v>90</v>
      </c>
      <c r="AY127" s="261" t="s">
        <v>152</v>
      </c>
    </row>
    <row r="128" s="2" customFormat="1" ht="24.15" customHeight="1">
      <c r="A128" s="42"/>
      <c r="B128" s="43"/>
      <c r="C128" s="216" t="s">
        <v>192</v>
      </c>
      <c r="D128" s="216" t="s">
        <v>155</v>
      </c>
      <c r="E128" s="217" t="s">
        <v>300</v>
      </c>
      <c r="F128" s="218" t="s">
        <v>301</v>
      </c>
      <c r="G128" s="219" t="s">
        <v>212</v>
      </c>
      <c r="H128" s="220">
        <v>450.43200000000002</v>
      </c>
      <c r="I128" s="221"/>
      <c r="J128" s="222">
        <f>ROUND(I128*H128,2)</f>
        <v>0</v>
      </c>
      <c r="K128" s="218" t="s">
        <v>251</v>
      </c>
      <c r="L128" s="48"/>
      <c r="M128" s="223" t="s">
        <v>44</v>
      </c>
      <c r="N128" s="224" t="s">
        <v>53</v>
      </c>
      <c r="O128" s="8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7" t="s">
        <v>171</v>
      </c>
      <c r="AT128" s="227" t="s">
        <v>155</v>
      </c>
      <c r="AU128" s="227" t="s">
        <v>21</v>
      </c>
      <c r="AY128" s="20" t="s">
        <v>152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90</v>
      </c>
      <c r="BK128" s="228">
        <f>ROUND(I128*H128,2)</f>
        <v>0</v>
      </c>
      <c r="BL128" s="20" t="s">
        <v>171</v>
      </c>
      <c r="BM128" s="227" t="s">
        <v>949</v>
      </c>
    </row>
    <row r="129" s="2" customFormat="1">
      <c r="A129" s="42"/>
      <c r="B129" s="43"/>
      <c r="C129" s="44"/>
      <c r="D129" s="249" t="s">
        <v>253</v>
      </c>
      <c r="E129" s="44"/>
      <c r="F129" s="250" t="s">
        <v>303</v>
      </c>
      <c r="G129" s="44"/>
      <c r="H129" s="44"/>
      <c r="I129" s="231"/>
      <c r="J129" s="44"/>
      <c r="K129" s="44"/>
      <c r="L129" s="48"/>
      <c r="M129" s="232"/>
      <c r="N129" s="233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253</v>
      </c>
      <c r="AU129" s="20" t="s">
        <v>21</v>
      </c>
    </row>
    <row r="130" s="13" customFormat="1">
      <c r="A130" s="13"/>
      <c r="B130" s="234"/>
      <c r="C130" s="235"/>
      <c r="D130" s="229" t="s">
        <v>166</v>
      </c>
      <c r="E130" s="236" t="s">
        <v>44</v>
      </c>
      <c r="F130" s="237" t="s">
        <v>950</v>
      </c>
      <c r="G130" s="235"/>
      <c r="H130" s="238">
        <v>450.43200000000002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166</v>
      </c>
      <c r="AU130" s="244" t="s">
        <v>21</v>
      </c>
      <c r="AV130" s="13" t="s">
        <v>21</v>
      </c>
      <c r="AW130" s="13" t="s">
        <v>42</v>
      </c>
      <c r="AX130" s="13" t="s">
        <v>90</v>
      </c>
      <c r="AY130" s="244" t="s">
        <v>152</v>
      </c>
    </row>
    <row r="131" s="2" customFormat="1" ht="24.15" customHeight="1">
      <c r="A131" s="42"/>
      <c r="B131" s="43"/>
      <c r="C131" s="216" t="s">
        <v>198</v>
      </c>
      <c r="D131" s="216" t="s">
        <v>155</v>
      </c>
      <c r="E131" s="217" t="s">
        <v>305</v>
      </c>
      <c r="F131" s="218" t="s">
        <v>306</v>
      </c>
      <c r="G131" s="219" t="s">
        <v>212</v>
      </c>
      <c r="H131" s="220">
        <v>939.19200000000001</v>
      </c>
      <c r="I131" s="221"/>
      <c r="J131" s="222">
        <f>ROUND(I131*H131,2)</f>
        <v>0</v>
      </c>
      <c r="K131" s="218" t="s">
        <v>251</v>
      </c>
      <c r="L131" s="48"/>
      <c r="M131" s="223" t="s">
        <v>44</v>
      </c>
      <c r="N131" s="224" t="s">
        <v>53</v>
      </c>
      <c r="O131" s="8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27" t="s">
        <v>171</v>
      </c>
      <c r="AT131" s="227" t="s">
        <v>155</v>
      </c>
      <c r="AU131" s="227" t="s">
        <v>21</v>
      </c>
      <c r="AY131" s="20" t="s">
        <v>152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90</v>
      </c>
      <c r="BK131" s="228">
        <f>ROUND(I131*H131,2)</f>
        <v>0</v>
      </c>
      <c r="BL131" s="20" t="s">
        <v>171</v>
      </c>
      <c r="BM131" s="227" t="s">
        <v>951</v>
      </c>
    </row>
    <row r="132" s="2" customFormat="1">
      <c r="A132" s="42"/>
      <c r="B132" s="43"/>
      <c r="C132" s="44"/>
      <c r="D132" s="249" t="s">
        <v>253</v>
      </c>
      <c r="E132" s="44"/>
      <c r="F132" s="250" t="s">
        <v>308</v>
      </c>
      <c r="G132" s="44"/>
      <c r="H132" s="44"/>
      <c r="I132" s="231"/>
      <c r="J132" s="44"/>
      <c r="K132" s="44"/>
      <c r="L132" s="48"/>
      <c r="M132" s="232"/>
      <c r="N132" s="233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253</v>
      </c>
      <c r="AU132" s="20" t="s">
        <v>21</v>
      </c>
    </row>
    <row r="133" s="13" customFormat="1">
      <c r="A133" s="13"/>
      <c r="B133" s="234"/>
      <c r="C133" s="235"/>
      <c r="D133" s="229" t="s">
        <v>166</v>
      </c>
      <c r="E133" s="236" t="s">
        <v>44</v>
      </c>
      <c r="F133" s="237" t="s">
        <v>952</v>
      </c>
      <c r="G133" s="235"/>
      <c r="H133" s="238">
        <v>576.42999999999995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166</v>
      </c>
      <c r="AU133" s="244" t="s">
        <v>21</v>
      </c>
      <c r="AV133" s="13" t="s">
        <v>21</v>
      </c>
      <c r="AW133" s="13" t="s">
        <v>42</v>
      </c>
      <c r="AX133" s="13" t="s">
        <v>82</v>
      </c>
      <c r="AY133" s="244" t="s">
        <v>152</v>
      </c>
    </row>
    <row r="134" s="13" customFormat="1">
      <c r="A134" s="13"/>
      <c r="B134" s="234"/>
      <c r="C134" s="235"/>
      <c r="D134" s="229" t="s">
        <v>166</v>
      </c>
      <c r="E134" s="236" t="s">
        <v>44</v>
      </c>
      <c r="F134" s="237" t="s">
        <v>953</v>
      </c>
      <c r="G134" s="235"/>
      <c r="H134" s="238">
        <v>269.74000000000001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166</v>
      </c>
      <c r="AU134" s="244" t="s">
        <v>21</v>
      </c>
      <c r="AV134" s="13" t="s">
        <v>21</v>
      </c>
      <c r="AW134" s="13" t="s">
        <v>42</v>
      </c>
      <c r="AX134" s="13" t="s">
        <v>82</v>
      </c>
      <c r="AY134" s="244" t="s">
        <v>152</v>
      </c>
    </row>
    <row r="135" s="13" customFormat="1">
      <c r="A135" s="13"/>
      <c r="B135" s="234"/>
      <c r="C135" s="235"/>
      <c r="D135" s="229" t="s">
        <v>166</v>
      </c>
      <c r="E135" s="236" t="s">
        <v>44</v>
      </c>
      <c r="F135" s="237" t="s">
        <v>954</v>
      </c>
      <c r="G135" s="235"/>
      <c r="H135" s="238">
        <v>230.50999999999999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166</v>
      </c>
      <c r="AU135" s="244" t="s">
        <v>21</v>
      </c>
      <c r="AV135" s="13" t="s">
        <v>21</v>
      </c>
      <c r="AW135" s="13" t="s">
        <v>42</v>
      </c>
      <c r="AX135" s="13" t="s">
        <v>82</v>
      </c>
      <c r="AY135" s="244" t="s">
        <v>152</v>
      </c>
    </row>
    <row r="136" s="13" customFormat="1">
      <c r="A136" s="13"/>
      <c r="B136" s="234"/>
      <c r="C136" s="235"/>
      <c r="D136" s="229" t="s">
        <v>166</v>
      </c>
      <c r="E136" s="236" t="s">
        <v>44</v>
      </c>
      <c r="F136" s="237" t="s">
        <v>955</v>
      </c>
      <c r="G136" s="235"/>
      <c r="H136" s="238">
        <v>97.310000000000002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166</v>
      </c>
      <c r="AU136" s="244" t="s">
        <v>21</v>
      </c>
      <c r="AV136" s="13" t="s">
        <v>21</v>
      </c>
      <c r="AW136" s="13" t="s">
        <v>42</v>
      </c>
      <c r="AX136" s="13" t="s">
        <v>82</v>
      </c>
      <c r="AY136" s="244" t="s">
        <v>152</v>
      </c>
    </row>
    <row r="137" s="14" customFormat="1">
      <c r="A137" s="14"/>
      <c r="B137" s="251"/>
      <c r="C137" s="252"/>
      <c r="D137" s="229" t="s">
        <v>166</v>
      </c>
      <c r="E137" s="253" t="s">
        <v>210</v>
      </c>
      <c r="F137" s="254" t="s">
        <v>261</v>
      </c>
      <c r="G137" s="252"/>
      <c r="H137" s="255">
        <v>1173.99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166</v>
      </c>
      <c r="AU137" s="261" t="s">
        <v>21</v>
      </c>
      <c r="AV137" s="14" t="s">
        <v>171</v>
      </c>
      <c r="AW137" s="14" t="s">
        <v>42</v>
      </c>
      <c r="AX137" s="14" t="s">
        <v>82</v>
      </c>
      <c r="AY137" s="261" t="s">
        <v>152</v>
      </c>
    </row>
    <row r="138" s="13" customFormat="1">
      <c r="A138" s="13"/>
      <c r="B138" s="234"/>
      <c r="C138" s="235"/>
      <c r="D138" s="229" t="s">
        <v>166</v>
      </c>
      <c r="E138" s="236" t="s">
        <v>44</v>
      </c>
      <c r="F138" s="237" t="s">
        <v>314</v>
      </c>
      <c r="G138" s="235"/>
      <c r="H138" s="238">
        <v>939.19200000000001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166</v>
      </c>
      <c r="AU138" s="244" t="s">
        <v>21</v>
      </c>
      <c r="AV138" s="13" t="s">
        <v>21</v>
      </c>
      <c r="AW138" s="13" t="s">
        <v>42</v>
      </c>
      <c r="AX138" s="13" t="s">
        <v>90</v>
      </c>
      <c r="AY138" s="244" t="s">
        <v>152</v>
      </c>
    </row>
    <row r="139" s="2" customFormat="1" ht="24.15" customHeight="1">
      <c r="A139" s="42"/>
      <c r="B139" s="43"/>
      <c r="C139" s="216" t="s">
        <v>203</v>
      </c>
      <c r="D139" s="216" t="s">
        <v>155</v>
      </c>
      <c r="E139" s="217" t="s">
        <v>315</v>
      </c>
      <c r="F139" s="218" t="s">
        <v>316</v>
      </c>
      <c r="G139" s="219" t="s">
        <v>212</v>
      </c>
      <c r="H139" s="220">
        <v>176.09899999999999</v>
      </c>
      <c r="I139" s="221"/>
      <c r="J139" s="222">
        <f>ROUND(I139*H139,2)</f>
        <v>0</v>
      </c>
      <c r="K139" s="218" t="s">
        <v>251</v>
      </c>
      <c r="L139" s="48"/>
      <c r="M139" s="223" t="s">
        <v>44</v>
      </c>
      <c r="N139" s="224" t="s">
        <v>53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7" t="s">
        <v>171</v>
      </c>
      <c r="AT139" s="227" t="s">
        <v>155</v>
      </c>
      <c r="AU139" s="227" t="s">
        <v>21</v>
      </c>
      <c r="AY139" s="20" t="s">
        <v>152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90</v>
      </c>
      <c r="BK139" s="228">
        <f>ROUND(I139*H139,2)</f>
        <v>0</v>
      </c>
      <c r="BL139" s="20" t="s">
        <v>171</v>
      </c>
      <c r="BM139" s="227" t="s">
        <v>956</v>
      </c>
    </row>
    <row r="140" s="2" customFormat="1">
      <c r="A140" s="42"/>
      <c r="B140" s="43"/>
      <c r="C140" s="44"/>
      <c r="D140" s="249" t="s">
        <v>253</v>
      </c>
      <c r="E140" s="44"/>
      <c r="F140" s="250" t="s">
        <v>318</v>
      </c>
      <c r="G140" s="44"/>
      <c r="H140" s="44"/>
      <c r="I140" s="231"/>
      <c r="J140" s="44"/>
      <c r="K140" s="44"/>
      <c r="L140" s="48"/>
      <c r="M140" s="232"/>
      <c r="N140" s="233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253</v>
      </c>
      <c r="AU140" s="20" t="s">
        <v>21</v>
      </c>
    </row>
    <row r="141" s="13" customFormat="1">
      <c r="A141" s="13"/>
      <c r="B141" s="234"/>
      <c r="C141" s="235"/>
      <c r="D141" s="229" t="s">
        <v>166</v>
      </c>
      <c r="E141" s="236" t="s">
        <v>44</v>
      </c>
      <c r="F141" s="237" t="s">
        <v>319</v>
      </c>
      <c r="G141" s="235"/>
      <c r="H141" s="238">
        <v>176.09899999999999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166</v>
      </c>
      <c r="AU141" s="244" t="s">
        <v>21</v>
      </c>
      <c r="AV141" s="13" t="s">
        <v>21</v>
      </c>
      <c r="AW141" s="13" t="s">
        <v>42</v>
      </c>
      <c r="AX141" s="13" t="s">
        <v>90</v>
      </c>
      <c r="AY141" s="244" t="s">
        <v>152</v>
      </c>
    </row>
    <row r="142" s="2" customFormat="1" ht="24.15" customHeight="1">
      <c r="A142" s="42"/>
      <c r="B142" s="43"/>
      <c r="C142" s="216" t="s">
        <v>8</v>
      </c>
      <c r="D142" s="216" t="s">
        <v>155</v>
      </c>
      <c r="E142" s="217" t="s">
        <v>320</v>
      </c>
      <c r="F142" s="218" t="s">
        <v>321</v>
      </c>
      <c r="G142" s="219" t="s">
        <v>212</v>
      </c>
      <c r="H142" s="220">
        <v>58.700000000000003</v>
      </c>
      <c r="I142" s="221"/>
      <c r="J142" s="222">
        <f>ROUND(I142*H142,2)</f>
        <v>0</v>
      </c>
      <c r="K142" s="218" t="s">
        <v>251</v>
      </c>
      <c r="L142" s="48"/>
      <c r="M142" s="223" t="s">
        <v>44</v>
      </c>
      <c r="N142" s="224" t="s">
        <v>53</v>
      </c>
      <c r="O142" s="88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27" t="s">
        <v>171</v>
      </c>
      <c r="AT142" s="227" t="s">
        <v>155</v>
      </c>
      <c r="AU142" s="227" t="s">
        <v>21</v>
      </c>
      <c r="AY142" s="20" t="s">
        <v>152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90</v>
      </c>
      <c r="BK142" s="228">
        <f>ROUND(I142*H142,2)</f>
        <v>0</v>
      </c>
      <c r="BL142" s="20" t="s">
        <v>171</v>
      </c>
      <c r="BM142" s="227" t="s">
        <v>957</v>
      </c>
    </row>
    <row r="143" s="2" customFormat="1">
      <c r="A143" s="42"/>
      <c r="B143" s="43"/>
      <c r="C143" s="44"/>
      <c r="D143" s="249" t="s">
        <v>253</v>
      </c>
      <c r="E143" s="44"/>
      <c r="F143" s="250" t="s">
        <v>323</v>
      </c>
      <c r="G143" s="44"/>
      <c r="H143" s="44"/>
      <c r="I143" s="231"/>
      <c r="J143" s="44"/>
      <c r="K143" s="44"/>
      <c r="L143" s="48"/>
      <c r="M143" s="232"/>
      <c r="N143" s="233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253</v>
      </c>
      <c r="AU143" s="20" t="s">
        <v>21</v>
      </c>
    </row>
    <row r="144" s="13" customFormat="1">
      <c r="A144" s="13"/>
      <c r="B144" s="234"/>
      <c r="C144" s="235"/>
      <c r="D144" s="229" t="s">
        <v>166</v>
      </c>
      <c r="E144" s="236" t="s">
        <v>44</v>
      </c>
      <c r="F144" s="237" t="s">
        <v>324</v>
      </c>
      <c r="G144" s="235"/>
      <c r="H144" s="238">
        <v>58.700000000000003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166</v>
      </c>
      <c r="AU144" s="244" t="s">
        <v>21</v>
      </c>
      <c r="AV144" s="13" t="s">
        <v>21</v>
      </c>
      <c r="AW144" s="13" t="s">
        <v>42</v>
      </c>
      <c r="AX144" s="13" t="s">
        <v>90</v>
      </c>
      <c r="AY144" s="244" t="s">
        <v>152</v>
      </c>
    </row>
    <row r="145" s="2" customFormat="1" ht="24.15" customHeight="1">
      <c r="A145" s="42"/>
      <c r="B145" s="43"/>
      <c r="C145" s="216" t="s">
        <v>220</v>
      </c>
      <c r="D145" s="216" t="s">
        <v>155</v>
      </c>
      <c r="E145" s="217" t="s">
        <v>325</v>
      </c>
      <c r="F145" s="218" t="s">
        <v>326</v>
      </c>
      <c r="G145" s="219" t="s">
        <v>219</v>
      </c>
      <c r="H145" s="220">
        <v>2147.2739999999999</v>
      </c>
      <c r="I145" s="221"/>
      <c r="J145" s="222">
        <f>ROUND(I145*H145,2)</f>
        <v>0</v>
      </c>
      <c r="K145" s="218" t="s">
        <v>251</v>
      </c>
      <c r="L145" s="48"/>
      <c r="M145" s="223" t="s">
        <v>44</v>
      </c>
      <c r="N145" s="224" t="s">
        <v>53</v>
      </c>
      <c r="O145" s="88"/>
      <c r="P145" s="225">
        <f>O145*H145</f>
        <v>0</v>
      </c>
      <c r="Q145" s="225">
        <v>0.00059000000000000003</v>
      </c>
      <c r="R145" s="225">
        <f>Q145*H145</f>
        <v>1.26689166</v>
      </c>
      <c r="S145" s="225">
        <v>0</v>
      </c>
      <c r="T145" s="226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7" t="s">
        <v>171</v>
      </c>
      <c r="AT145" s="227" t="s">
        <v>155</v>
      </c>
      <c r="AU145" s="227" t="s">
        <v>21</v>
      </c>
      <c r="AY145" s="20" t="s">
        <v>152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90</v>
      </c>
      <c r="BK145" s="228">
        <f>ROUND(I145*H145,2)</f>
        <v>0</v>
      </c>
      <c r="BL145" s="20" t="s">
        <v>171</v>
      </c>
      <c r="BM145" s="227" t="s">
        <v>958</v>
      </c>
    </row>
    <row r="146" s="2" customFormat="1">
      <c r="A146" s="42"/>
      <c r="B146" s="43"/>
      <c r="C146" s="44"/>
      <c r="D146" s="249" t="s">
        <v>253</v>
      </c>
      <c r="E146" s="44"/>
      <c r="F146" s="250" t="s">
        <v>328</v>
      </c>
      <c r="G146" s="44"/>
      <c r="H146" s="44"/>
      <c r="I146" s="231"/>
      <c r="J146" s="44"/>
      <c r="K146" s="44"/>
      <c r="L146" s="48"/>
      <c r="M146" s="232"/>
      <c r="N146" s="233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253</v>
      </c>
      <c r="AU146" s="20" t="s">
        <v>21</v>
      </c>
    </row>
    <row r="147" s="13" customFormat="1">
      <c r="A147" s="13"/>
      <c r="B147" s="234"/>
      <c r="C147" s="235"/>
      <c r="D147" s="229" t="s">
        <v>166</v>
      </c>
      <c r="E147" s="236" t="s">
        <v>44</v>
      </c>
      <c r="F147" s="237" t="s">
        <v>959</v>
      </c>
      <c r="G147" s="235"/>
      <c r="H147" s="238">
        <v>1129.55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166</v>
      </c>
      <c r="AU147" s="244" t="s">
        <v>21</v>
      </c>
      <c r="AV147" s="13" t="s">
        <v>21</v>
      </c>
      <c r="AW147" s="13" t="s">
        <v>42</v>
      </c>
      <c r="AX147" s="13" t="s">
        <v>82</v>
      </c>
      <c r="AY147" s="244" t="s">
        <v>152</v>
      </c>
    </row>
    <row r="148" s="13" customFormat="1">
      <c r="A148" s="13"/>
      <c r="B148" s="234"/>
      <c r="C148" s="235"/>
      <c r="D148" s="229" t="s">
        <v>166</v>
      </c>
      <c r="E148" s="236" t="s">
        <v>44</v>
      </c>
      <c r="F148" s="237" t="s">
        <v>960</v>
      </c>
      <c r="G148" s="235"/>
      <c r="H148" s="238">
        <v>539.36000000000001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166</v>
      </c>
      <c r="AU148" s="244" t="s">
        <v>21</v>
      </c>
      <c r="AV148" s="13" t="s">
        <v>21</v>
      </c>
      <c r="AW148" s="13" t="s">
        <v>42</v>
      </c>
      <c r="AX148" s="13" t="s">
        <v>82</v>
      </c>
      <c r="AY148" s="244" t="s">
        <v>152</v>
      </c>
    </row>
    <row r="149" s="13" customFormat="1">
      <c r="A149" s="13"/>
      <c r="B149" s="234"/>
      <c r="C149" s="235"/>
      <c r="D149" s="229" t="s">
        <v>166</v>
      </c>
      <c r="E149" s="236" t="s">
        <v>44</v>
      </c>
      <c r="F149" s="237" t="s">
        <v>961</v>
      </c>
      <c r="G149" s="235"/>
      <c r="H149" s="238">
        <v>460.85000000000002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166</v>
      </c>
      <c r="AU149" s="244" t="s">
        <v>21</v>
      </c>
      <c r="AV149" s="13" t="s">
        <v>21</v>
      </c>
      <c r="AW149" s="13" t="s">
        <v>42</v>
      </c>
      <c r="AX149" s="13" t="s">
        <v>82</v>
      </c>
      <c r="AY149" s="244" t="s">
        <v>152</v>
      </c>
    </row>
    <row r="150" s="13" customFormat="1">
      <c r="A150" s="13"/>
      <c r="B150" s="234"/>
      <c r="C150" s="235"/>
      <c r="D150" s="229" t="s">
        <v>166</v>
      </c>
      <c r="E150" s="236" t="s">
        <v>44</v>
      </c>
      <c r="F150" s="237" t="s">
        <v>962</v>
      </c>
      <c r="G150" s="235"/>
      <c r="H150" s="238">
        <v>17.513999999999999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166</v>
      </c>
      <c r="AU150" s="244" t="s">
        <v>21</v>
      </c>
      <c r="AV150" s="13" t="s">
        <v>21</v>
      </c>
      <c r="AW150" s="13" t="s">
        <v>42</v>
      </c>
      <c r="AX150" s="13" t="s">
        <v>82</v>
      </c>
      <c r="AY150" s="244" t="s">
        <v>152</v>
      </c>
    </row>
    <row r="151" s="14" customFormat="1">
      <c r="A151" s="14"/>
      <c r="B151" s="251"/>
      <c r="C151" s="252"/>
      <c r="D151" s="229" t="s">
        <v>166</v>
      </c>
      <c r="E151" s="253" t="s">
        <v>44</v>
      </c>
      <c r="F151" s="254" t="s">
        <v>261</v>
      </c>
      <c r="G151" s="252"/>
      <c r="H151" s="255">
        <v>2147.2739999999999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166</v>
      </c>
      <c r="AU151" s="261" t="s">
        <v>21</v>
      </c>
      <c r="AV151" s="14" t="s">
        <v>171</v>
      </c>
      <c r="AW151" s="14" t="s">
        <v>42</v>
      </c>
      <c r="AX151" s="14" t="s">
        <v>90</v>
      </c>
      <c r="AY151" s="261" t="s">
        <v>152</v>
      </c>
    </row>
    <row r="152" s="2" customFormat="1" ht="24.15" customHeight="1">
      <c r="A152" s="42"/>
      <c r="B152" s="43"/>
      <c r="C152" s="216" t="s">
        <v>334</v>
      </c>
      <c r="D152" s="216" t="s">
        <v>155</v>
      </c>
      <c r="E152" s="217" t="s">
        <v>335</v>
      </c>
      <c r="F152" s="218" t="s">
        <v>336</v>
      </c>
      <c r="G152" s="219" t="s">
        <v>219</v>
      </c>
      <c r="H152" s="220">
        <v>2147.2739999999999</v>
      </c>
      <c r="I152" s="221"/>
      <c r="J152" s="222">
        <f>ROUND(I152*H152,2)</f>
        <v>0</v>
      </c>
      <c r="K152" s="218" t="s">
        <v>251</v>
      </c>
      <c r="L152" s="48"/>
      <c r="M152" s="223" t="s">
        <v>44</v>
      </c>
      <c r="N152" s="224" t="s">
        <v>53</v>
      </c>
      <c r="O152" s="8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27" t="s">
        <v>171</v>
      </c>
      <c r="AT152" s="227" t="s">
        <v>155</v>
      </c>
      <c r="AU152" s="227" t="s">
        <v>21</v>
      </c>
      <c r="AY152" s="20" t="s">
        <v>152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90</v>
      </c>
      <c r="BK152" s="228">
        <f>ROUND(I152*H152,2)</f>
        <v>0</v>
      </c>
      <c r="BL152" s="20" t="s">
        <v>171</v>
      </c>
      <c r="BM152" s="227" t="s">
        <v>963</v>
      </c>
    </row>
    <row r="153" s="2" customFormat="1">
      <c r="A153" s="42"/>
      <c r="B153" s="43"/>
      <c r="C153" s="44"/>
      <c r="D153" s="249" t="s">
        <v>253</v>
      </c>
      <c r="E153" s="44"/>
      <c r="F153" s="250" t="s">
        <v>338</v>
      </c>
      <c r="G153" s="44"/>
      <c r="H153" s="44"/>
      <c r="I153" s="231"/>
      <c r="J153" s="44"/>
      <c r="K153" s="44"/>
      <c r="L153" s="48"/>
      <c r="M153" s="232"/>
      <c r="N153" s="233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253</v>
      </c>
      <c r="AU153" s="20" t="s">
        <v>21</v>
      </c>
    </row>
    <row r="154" s="2" customFormat="1" ht="37.8" customHeight="1">
      <c r="A154" s="42"/>
      <c r="B154" s="43"/>
      <c r="C154" s="216" t="s">
        <v>339</v>
      </c>
      <c r="D154" s="216" t="s">
        <v>155</v>
      </c>
      <c r="E154" s="217" t="s">
        <v>340</v>
      </c>
      <c r="F154" s="218" t="s">
        <v>341</v>
      </c>
      <c r="G154" s="219" t="s">
        <v>212</v>
      </c>
      <c r="H154" s="220">
        <v>1724.6120000000001</v>
      </c>
      <c r="I154" s="221"/>
      <c r="J154" s="222">
        <f>ROUND(I154*H154,2)</f>
        <v>0</v>
      </c>
      <c r="K154" s="218" t="s">
        <v>251</v>
      </c>
      <c r="L154" s="48"/>
      <c r="M154" s="223" t="s">
        <v>44</v>
      </c>
      <c r="N154" s="224" t="s">
        <v>53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7" t="s">
        <v>171</v>
      </c>
      <c r="AT154" s="227" t="s">
        <v>155</v>
      </c>
      <c r="AU154" s="227" t="s">
        <v>21</v>
      </c>
      <c r="AY154" s="20" t="s">
        <v>152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90</v>
      </c>
      <c r="BK154" s="228">
        <f>ROUND(I154*H154,2)</f>
        <v>0</v>
      </c>
      <c r="BL154" s="20" t="s">
        <v>171</v>
      </c>
      <c r="BM154" s="227" t="s">
        <v>964</v>
      </c>
    </row>
    <row r="155" s="2" customFormat="1">
      <c r="A155" s="42"/>
      <c r="B155" s="43"/>
      <c r="C155" s="44"/>
      <c r="D155" s="249" t="s">
        <v>253</v>
      </c>
      <c r="E155" s="44"/>
      <c r="F155" s="250" t="s">
        <v>343</v>
      </c>
      <c r="G155" s="44"/>
      <c r="H155" s="44"/>
      <c r="I155" s="231"/>
      <c r="J155" s="44"/>
      <c r="K155" s="44"/>
      <c r="L155" s="48"/>
      <c r="M155" s="232"/>
      <c r="N155" s="233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253</v>
      </c>
      <c r="AU155" s="20" t="s">
        <v>21</v>
      </c>
    </row>
    <row r="156" s="13" customFormat="1">
      <c r="A156" s="13"/>
      <c r="B156" s="234"/>
      <c r="C156" s="235"/>
      <c r="D156" s="229" t="s">
        <v>166</v>
      </c>
      <c r="E156" s="236" t="s">
        <v>44</v>
      </c>
      <c r="F156" s="237" t="s">
        <v>344</v>
      </c>
      <c r="G156" s="235"/>
      <c r="H156" s="238">
        <v>1724.6120000000001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166</v>
      </c>
      <c r="AU156" s="244" t="s">
        <v>21</v>
      </c>
      <c r="AV156" s="13" t="s">
        <v>21</v>
      </c>
      <c r="AW156" s="13" t="s">
        <v>42</v>
      </c>
      <c r="AX156" s="13" t="s">
        <v>90</v>
      </c>
      <c r="AY156" s="244" t="s">
        <v>152</v>
      </c>
    </row>
    <row r="157" s="2" customFormat="1" ht="37.8" customHeight="1">
      <c r="A157" s="42"/>
      <c r="B157" s="43"/>
      <c r="C157" s="216" t="s">
        <v>345</v>
      </c>
      <c r="D157" s="216" t="s">
        <v>155</v>
      </c>
      <c r="E157" s="217" t="s">
        <v>346</v>
      </c>
      <c r="F157" s="218" t="s">
        <v>347</v>
      </c>
      <c r="G157" s="219" t="s">
        <v>212</v>
      </c>
      <c r="H157" s="220">
        <v>76.885999999999996</v>
      </c>
      <c r="I157" s="221"/>
      <c r="J157" s="222">
        <f>ROUND(I157*H157,2)</f>
        <v>0</v>
      </c>
      <c r="K157" s="218" t="s">
        <v>251</v>
      </c>
      <c r="L157" s="48"/>
      <c r="M157" s="223" t="s">
        <v>44</v>
      </c>
      <c r="N157" s="224" t="s">
        <v>53</v>
      </c>
      <c r="O157" s="8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7" t="s">
        <v>171</v>
      </c>
      <c r="AT157" s="227" t="s">
        <v>155</v>
      </c>
      <c r="AU157" s="227" t="s">
        <v>21</v>
      </c>
      <c r="AY157" s="20" t="s">
        <v>152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90</v>
      </c>
      <c r="BK157" s="228">
        <f>ROUND(I157*H157,2)</f>
        <v>0</v>
      </c>
      <c r="BL157" s="20" t="s">
        <v>171</v>
      </c>
      <c r="BM157" s="227" t="s">
        <v>965</v>
      </c>
    </row>
    <row r="158" s="2" customFormat="1">
      <c r="A158" s="42"/>
      <c r="B158" s="43"/>
      <c r="C158" s="44"/>
      <c r="D158" s="249" t="s">
        <v>253</v>
      </c>
      <c r="E158" s="44"/>
      <c r="F158" s="250" t="s">
        <v>349</v>
      </c>
      <c r="G158" s="44"/>
      <c r="H158" s="44"/>
      <c r="I158" s="231"/>
      <c r="J158" s="44"/>
      <c r="K158" s="44"/>
      <c r="L158" s="48"/>
      <c r="M158" s="232"/>
      <c r="N158" s="233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253</v>
      </c>
      <c r="AU158" s="20" t="s">
        <v>21</v>
      </c>
    </row>
    <row r="159" s="13" customFormat="1">
      <c r="A159" s="13"/>
      <c r="B159" s="234"/>
      <c r="C159" s="235"/>
      <c r="D159" s="229" t="s">
        <v>166</v>
      </c>
      <c r="E159" s="236" t="s">
        <v>231</v>
      </c>
      <c r="F159" s="237" t="s">
        <v>350</v>
      </c>
      <c r="G159" s="235"/>
      <c r="H159" s="238">
        <v>76.885999999999996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166</v>
      </c>
      <c r="AU159" s="244" t="s">
        <v>21</v>
      </c>
      <c r="AV159" s="13" t="s">
        <v>21</v>
      </c>
      <c r="AW159" s="13" t="s">
        <v>42</v>
      </c>
      <c r="AX159" s="13" t="s">
        <v>90</v>
      </c>
      <c r="AY159" s="244" t="s">
        <v>152</v>
      </c>
    </row>
    <row r="160" s="2" customFormat="1" ht="37.8" customHeight="1">
      <c r="A160" s="42"/>
      <c r="B160" s="43"/>
      <c r="C160" s="216" t="s">
        <v>351</v>
      </c>
      <c r="D160" s="216" t="s">
        <v>155</v>
      </c>
      <c r="E160" s="217" t="s">
        <v>352</v>
      </c>
      <c r="F160" s="218" t="s">
        <v>353</v>
      </c>
      <c r="G160" s="219" t="s">
        <v>212</v>
      </c>
      <c r="H160" s="220">
        <v>234.798</v>
      </c>
      <c r="I160" s="221"/>
      <c r="J160" s="222">
        <f>ROUND(I160*H160,2)</f>
        <v>0</v>
      </c>
      <c r="K160" s="218" t="s">
        <v>251</v>
      </c>
      <c r="L160" s="48"/>
      <c r="M160" s="223" t="s">
        <v>44</v>
      </c>
      <c r="N160" s="224" t="s">
        <v>53</v>
      </c>
      <c r="O160" s="8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27" t="s">
        <v>171</v>
      </c>
      <c r="AT160" s="227" t="s">
        <v>155</v>
      </c>
      <c r="AU160" s="227" t="s">
        <v>21</v>
      </c>
      <c r="AY160" s="20" t="s">
        <v>152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90</v>
      </c>
      <c r="BK160" s="228">
        <f>ROUND(I160*H160,2)</f>
        <v>0</v>
      </c>
      <c r="BL160" s="20" t="s">
        <v>171</v>
      </c>
      <c r="BM160" s="227" t="s">
        <v>966</v>
      </c>
    </row>
    <row r="161" s="2" customFormat="1">
      <c r="A161" s="42"/>
      <c r="B161" s="43"/>
      <c r="C161" s="44"/>
      <c r="D161" s="249" t="s">
        <v>253</v>
      </c>
      <c r="E161" s="44"/>
      <c r="F161" s="250" t="s">
        <v>355</v>
      </c>
      <c r="G161" s="44"/>
      <c r="H161" s="44"/>
      <c r="I161" s="231"/>
      <c r="J161" s="44"/>
      <c r="K161" s="44"/>
      <c r="L161" s="48"/>
      <c r="M161" s="232"/>
      <c r="N161" s="233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253</v>
      </c>
      <c r="AU161" s="20" t="s">
        <v>21</v>
      </c>
    </row>
    <row r="162" s="13" customFormat="1">
      <c r="A162" s="13"/>
      <c r="B162" s="234"/>
      <c r="C162" s="235"/>
      <c r="D162" s="229" t="s">
        <v>166</v>
      </c>
      <c r="E162" s="236" t="s">
        <v>227</v>
      </c>
      <c r="F162" s="237" t="s">
        <v>356</v>
      </c>
      <c r="G162" s="235"/>
      <c r="H162" s="238">
        <v>234.798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166</v>
      </c>
      <c r="AU162" s="244" t="s">
        <v>21</v>
      </c>
      <c r="AV162" s="13" t="s">
        <v>21</v>
      </c>
      <c r="AW162" s="13" t="s">
        <v>42</v>
      </c>
      <c r="AX162" s="13" t="s">
        <v>90</v>
      </c>
      <c r="AY162" s="244" t="s">
        <v>152</v>
      </c>
    </row>
    <row r="163" s="2" customFormat="1" ht="24.15" customHeight="1">
      <c r="A163" s="42"/>
      <c r="B163" s="43"/>
      <c r="C163" s="216" t="s">
        <v>357</v>
      </c>
      <c r="D163" s="216" t="s">
        <v>155</v>
      </c>
      <c r="E163" s="217" t="s">
        <v>358</v>
      </c>
      <c r="F163" s="218" t="s">
        <v>359</v>
      </c>
      <c r="G163" s="219" t="s">
        <v>212</v>
      </c>
      <c r="H163" s="220">
        <v>862.30600000000004</v>
      </c>
      <c r="I163" s="221"/>
      <c r="J163" s="222">
        <f>ROUND(I163*H163,2)</f>
        <v>0</v>
      </c>
      <c r="K163" s="218" t="s">
        <v>251</v>
      </c>
      <c r="L163" s="48"/>
      <c r="M163" s="223" t="s">
        <v>44</v>
      </c>
      <c r="N163" s="224" t="s">
        <v>53</v>
      </c>
      <c r="O163" s="88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27" t="s">
        <v>171</v>
      </c>
      <c r="AT163" s="227" t="s">
        <v>155</v>
      </c>
      <c r="AU163" s="227" t="s">
        <v>21</v>
      </c>
      <c r="AY163" s="20" t="s">
        <v>152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90</v>
      </c>
      <c r="BK163" s="228">
        <f>ROUND(I163*H163,2)</f>
        <v>0</v>
      </c>
      <c r="BL163" s="20" t="s">
        <v>171</v>
      </c>
      <c r="BM163" s="227" t="s">
        <v>967</v>
      </c>
    </row>
    <row r="164" s="2" customFormat="1">
      <c r="A164" s="42"/>
      <c r="B164" s="43"/>
      <c r="C164" s="44"/>
      <c r="D164" s="249" t="s">
        <v>253</v>
      </c>
      <c r="E164" s="44"/>
      <c r="F164" s="250" t="s">
        <v>361</v>
      </c>
      <c r="G164" s="44"/>
      <c r="H164" s="44"/>
      <c r="I164" s="231"/>
      <c r="J164" s="44"/>
      <c r="K164" s="44"/>
      <c r="L164" s="48"/>
      <c r="M164" s="232"/>
      <c r="N164" s="233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253</v>
      </c>
      <c r="AU164" s="20" t="s">
        <v>21</v>
      </c>
    </row>
    <row r="165" s="13" customFormat="1">
      <c r="A165" s="13"/>
      <c r="B165" s="234"/>
      <c r="C165" s="235"/>
      <c r="D165" s="229" t="s">
        <v>166</v>
      </c>
      <c r="E165" s="236" t="s">
        <v>44</v>
      </c>
      <c r="F165" s="237" t="s">
        <v>224</v>
      </c>
      <c r="G165" s="235"/>
      <c r="H165" s="238">
        <v>862.30600000000004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166</v>
      </c>
      <c r="AU165" s="244" t="s">
        <v>21</v>
      </c>
      <c r="AV165" s="13" t="s">
        <v>21</v>
      </c>
      <c r="AW165" s="13" t="s">
        <v>42</v>
      </c>
      <c r="AX165" s="13" t="s">
        <v>90</v>
      </c>
      <c r="AY165" s="244" t="s">
        <v>152</v>
      </c>
    </row>
    <row r="166" s="2" customFormat="1" ht="24.15" customHeight="1">
      <c r="A166" s="42"/>
      <c r="B166" s="43"/>
      <c r="C166" s="216" t="s">
        <v>362</v>
      </c>
      <c r="D166" s="216" t="s">
        <v>155</v>
      </c>
      <c r="E166" s="217" t="s">
        <v>363</v>
      </c>
      <c r="F166" s="218" t="s">
        <v>364</v>
      </c>
      <c r="G166" s="219" t="s">
        <v>365</v>
      </c>
      <c r="H166" s="220">
        <v>601.64999999999998</v>
      </c>
      <c r="I166" s="221"/>
      <c r="J166" s="222">
        <f>ROUND(I166*H166,2)</f>
        <v>0</v>
      </c>
      <c r="K166" s="218" t="s">
        <v>251</v>
      </c>
      <c r="L166" s="48"/>
      <c r="M166" s="223" t="s">
        <v>44</v>
      </c>
      <c r="N166" s="224" t="s">
        <v>53</v>
      </c>
      <c r="O166" s="8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7" t="s">
        <v>171</v>
      </c>
      <c r="AT166" s="227" t="s">
        <v>155</v>
      </c>
      <c r="AU166" s="227" t="s">
        <v>21</v>
      </c>
      <c r="AY166" s="20" t="s">
        <v>152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90</v>
      </c>
      <c r="BK166" s="228">
        <f>ROUND(I166*H166,2)</f>
        <v>0</v>
      </c>
      <c r="BL166" s="20" t="s">
        <v>171</v>
      </c>
      <c r="BM166" s="227" t="s">
        <v>968</v>
      </c>
    </row>
    <row r="167" s="2" customFormat="1">
      <c r="A167" s="42"/>
      <c r="B167" s="43"/>
      <c r="C167" s="44"/>
      <c r="D167" s="249" t="s">
        <v>253</v>
      </c>
      <c r="E167" s="44"/>
      <c r="F167" s="250" t="s">
        <v>367</v>
      </c>
      <c r="G167" s="44"/>
      <c r="H167" s="44"/>
      <c r="I167" s="231"/>
      <c r="J167" s="44"/>
      <c r="K167" s="44"/>
      <c r="L167" s="48"/>
      <c r="M167" s="232"/>
      <c r="N167" s="233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253</v>
      </c>
      <c r="AU167" s="20" t="s">
        <v>21</v>
      </c>
    </row>
    <row r="168" s="13" customFormat="1">
      <c r="A168" s="13"/>
      <c r="B168" s="234"/>
      <c r="C168" s="235"/>
      <c r="D168" s="229" t="s">
        <v>166</v>
      </c>
      <c r="E168" s="236" t="s">
        <v>44</v>
      </c>
      <c r="F168" s="237" t="s">
        <v>368</v>
      </c>
      <c r="G168" s="235"/>
      <c r="H168" s="238">
        <v>311.68400000000003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166</v>
      </c>
      <c r="AU168" s="244" t="s">
        <v>21</v>
      </c>
      <c r="AV168" s="13" t="s">
        <v>21</v>
      </c>
      <c r="AW168" s="13" t="s">
        <v>42</v>
      </c>
      <c r="AX168" s="13" t="s">
        <v>82</v>
      </c>
      <c r="AY168" s="244" t="s">
        <v>152</v>
      </c>
    </row>
    <row r="169" s="13" customFormat="1">
      <c r="A169" s="13"/>
      <c r="B169" s="234"/>
      <c r="C169" s="235"/>
      <c r="D169" s="229" t="s">
        <v>166</v>
      </c>
      <c r="E169" s="236" t="s">
        <v>44</v>
      </c>
      <c r="F169" s="237" t="s">
        <v>969</v>
      </c>
      <c r="G169" s="235"/>
      <c r="H169" s="238">
        <v>601.64999999999998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166</v>
      </c>
      <c r="AU169" s="244" t="s">
        <v>21</v>
      </c>
      <c r="AV169" s="13" t="s">
        <v>21</v>
      </c>
      <c r="AW169" s="13" t="s">
        <v>42</v>
      </c>
      <c r="AX169" s="13" t="s">
        <v>90</v>
      </c>
      <c r="AY169" s="244" t="s">
        <v>152</v>
      </c>
    </row>
    <row r="170" s="2" customFormat="1" ht="24.15" customHeight="1">
      <c r="A170" s="42"/>
      <c r="B170" s="43"/>
      <c r="C170" s="216" t="s">
        <v>370</v>
      </c>
      <c r="D170" s="216" t="s">
        <v>155</v>
      </c>
      <c r="E170" s="217" t="s">
        <v>371</v>
      </c>
      <c r="F170" s="218" t="s">
        <v>372</v>
      </c>
      <c r="G170" s="219" t="s">
        <v>212</v>
      </c>
      <c r="H170" s="220">
        <v>862.30600000000004</v>
      </c>
      <c r="I170" s="221"/>
      <c r="J170" s="222">
        <f>ROUND(I170*H170,2)</f>
        <v>0</v>
      </c>
      <c r="K170" s="218" t="s">
        <v>251</v>
      </c>
      <c r="L170" s="48"/>
      <c r="M170" s="223" t="s">
        <v>44</v>
      </c>
      <c r="N170" s="224" t="s">
        <v>53</v>
      </c>
      <c r="O170" s="88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7" t="s">
        <v>171</v>
      </c>
      <c r="AT170" s="227" t="s">
        <v>155</v>
      </c>
      <c r="AU170" s="227" t="s">
        <v>21</v>
      </c>
      <c r="AY170" s="20" t="s">
        <v>152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90</v>
      </c>
      <c r="BK170" s="228">
        <f>ROUND(I170*H170,2)</f>
        <v>0</v>
      </c>
      <c r="BL170" s="20" t="s">
        <v>171</v>
      </c>
      <c r="BM170" s="227" t="s">
        <v>970</v>
      </c>
    </row>
    <row r="171" s="2" customFormat="1">
      <c r="A171" s="42"/>
      <c r="B171" s="43"/>
      <c r="C171" s="44"/>
      <c r="D171" s="249" t="s">
        <v>253</v>
      </c>
      <c r="E171" s="44"/>
      <c r="F171" s="250" t="s">
        <v>374</v>
      </c>
      <c r="G171" s="44"/>
      <c r="H171" s="44"/>
      <c r="I171" s="231"/>
      <c r="J171" s="44"/>
      <c r="K171" s="44"/>
      <c r="L171" s="48"/>
      <c r="M171" s="232"/>
      <c r="N171" s="233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253</v>
      </c>
      <c r="AU171" s="20" t="s">
        <v>21</v>
      </c>
    </row>
    <row r="172" s="13" customFormat="1">
      <c r="A172" s="13"/>
      <c r="B172" s="234"/>
      <c r="C172" s="235"/>
      <c r="D172" s="229" t="s">
        <v>166</v>
      </c>
      <c r="E172" s="236" t="s">
        <v>44</v>
      </c>
      <c r="F172" s="237" t="s">
        <v>224</v>
      </c>
      <c r="G172" s="235"/>
      <c r="H172" s="238">
        <v>862.30600000000004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166</v>
      </c>
      <c r="AU172" s="244" t="s">
        <v>21</v>
      </c>
      <c r="AV172" s="13" t="s">
        <v>21</v>
      </c>
      <c r="AW172" s="13" t="s">
        <v>42</v>
      </c>
      <c r="AX172" s="13" t="s">
        <v>90</v>
      </c>
      <c r="AY172" s="244" t="s">
        <v>152</v>
      </c>
    </row>
    <row r="173" s="2" customFormat="1" ht="24.15" customHeight="1">
      <c r="A173" s="42"/>
      <c r="B173" s="43"/>
      <c r="C173" s="216" t="s">
        <v>7</v>
      </c>
      <c r="D173" s="216" t="s">
        <v>155</v>
      </c>
      <c r="E173" s="217" t="s">
        <v>375</v>
      </c>
      <c r="F173" s="218" t="s">
        <v>376</v>
      </c>
      <c r="G173" s="219" t="s">
        <v>212</v>
      </c>
      <c r="H173" s="220">
        <v>862.30600000000004</v>
      </c>
      <c r="I173" s="221"/>
      <c r="J173" s="222">
        <f>ROUND(I173*H173,2)</f>
        <v>0</v>
      </c>
      <c r="K173" s="218" t="s">
        <v>251</v>
      </c>
      <c r="L173" s="48"/>
      <c r="M173" s="223" t="s">
        <v>44</v>
      </c>
      <c r="N173" s="224" t="s">
        <v>53</v>
      </c>
      <c r="O173" s="8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7" t="s">
        <v>171</v>
      </c>
      <c r="AT173" s="227" t="s">
        <v>155</v>
      </c>
      <c r="AU173" s="227" t="s">
        <v>21</v>
      </c>
      <c r="AY173" s="20" t="s">
        <v>152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90</v>
      </c>
      <c r="BK173" s="228">
        <f>ROUND(I173*H173,2)</f>
        <v>0</v>
      </c>
      <c r="BL173" s="20" t="s">
        <v>171</v>
      </c>
      <c r="BM173" s="227" t="s">
        <v>971</v>
      </c>
    </row>
    <row r="174" s="2" customFormat="1">
      <c r="A174" s="42"/>
      <c r="B174" s="43"/>
      <c r="C174" s="44"/>
      <c r="D174" s="249" t="s">
        <v>253</v>
      </c>
      <c r="E174" s="44"/>
      <c r="F174" s="250" t="s">
        <v>378</v>
      </c>
      <c r="G174" s="44"/>
      <c r="H174" s="44"/>
      <c r="I174" s="231"/>
      <c r="J174" s="44"/>
      <c r="K174" s="44"/>
      <c r="L174" s="48"/>
      <c r="M174" s="232"/>
      <c r="N174" s="233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253</v>
      </c>
      <c r="AU174" s="20" t="s">
        <v>21</v>
      </c>
    </row>
    <row r="175" s="13" customFormat="1">
      <c r="A175" s="13"/>
      <c r="B175" s="234"/>
      <c r="C175" s="235"/>
      <c r="D175" s="229" t="s">
        <v>166</v>
      </c>
      <c r="E175" s="236" t="s">
        <v>224</v>
      </c>
      <c r="F175" s="237" t="s">
        <v>379</v>
      </c>
      <c r="G175" s="235"/>
      <c r="H175" s="238">
        <v>862.30600000000004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166</v>
      </c>
      <c r="AU175" s="244" t="s">
        <v>21</v>
      </c>
      <c r="AV175" s="13" t="s">
        <v>21</v>
      </c>
      <c r="AW175" s="13" t="s">
        <v>42</v>
      </c>
      <c r="AX175" s="13" t="s">
        <v>90</v>
      </c>
      <c r="AY175" s="244" t="s">
        <v>152</v>
      </c>
    </row>
    <row r="176" s="2" customFormat="1" ht="37.8" customHeight="1">
      <c r="A176" s="42"/>
      <c r="B176" s="43"/>
      <c r="C176" s="216" t="s">
        <v>380</v>
      </c>
      <c r="D176" s="216" t="s">
        <v>155</v>
      </c>
      <c r="E176" s="217" t="s">
        <v>381</v>
      </c>
      <c r="F176" s="218" t="s">
        <v>382</v>
      </c>
      <c r="G176" s="219" t="s">
        <v>212</v>
      </c>
      <c r="H176" s="220">
        <v>249.34700000000001</v>
      </c>
      <c r="I176" s="221"/>
      <c r="J176" s="222">
        <f>ROUND(I176*H176,2)</f>
        <v>0</v>
      </c>
      <c r="K176" s="218" t="s">
        <v>251</v>
      </c>
      <c r="L176" s="48"/>
      <c r="M176" s="223" t="s">
        <v>44</v>
      </c>
      <c r="N176" s="224" t="s">
        <v>53</v>
      </c>
      <c r="O176" s="8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7" t="s">
        <v>171</v>
      </c>
      <c r="AT176" s="227" t="s">
        <v>155</v>
      </c>
      <c r="AU176" s="227" t="s">
        <v>21</v>
      </c>
      <c r="AY176" s="20" t="s">
        <v>152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90</v>
      </c>
      <c r="BK176" s="228">
        <f>ROUND(I176*H176,2)</f>
        <v>0</v>
      </c>
      <c r="BL176" s="20" t="s">
        <v>171</v>
      </c>
      <c r="BM176" s="227" t="s">
        <v>972</v>
      </c>
    </row>
    <row r="177" s="2" customFormat="1">
      <c r="A177" s="42"/>
      <c r="B177" s="43"/>
      <c r="C177" s="44"/>
      <c r="D177" s="249" t="s">
        <v>253</v>
      </c>
      <c r="E177" s="44"/>
      <c r="F177" s="250" t="s">
        <v>384</v>
      </c>
      <c r="G177" s="44"/>
      <c r="H177" s="44"/>
      <c r="I177" s="231"/>
      <c r="J177" s="44"/>
      <c r="K177" s="44"/>
      <c r="L177" s="48"/>
      <c r="M177" s="232"/>
      <c r="N177" s="233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253</v>
      </c>
      <c r="AU177" s="20" t="s">
        <v>21</v>
      </c>
    </row>
    <row r="178" s="13" customFormat="1">
      <c r="A178" s="13"/>
      <c r="B178" s="234"/>
      <c r="C178" s="235"/>
      <c r="D178" s="229" t="s">
        <v>166</v>
      </c>
      <c r="E178" s="236" t="s">
        <v>44</v>
      </c>
      <c r="F178" s="237" t="s">
        <v>973</v>
      </c>
      <c r="G178" s="235"/>
      <c r="H178" s="238">
        <v>122.267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166</v>
      </c>
      <c r="AU178" s="244" t="s">
        <v>21</v>
      </c>
      <c r="AV178" s="13" t="s">
        <v>21</v>
      </c>
      <c r="AW178" s="13" t="s">
        <v>42</v>
      </c>
      <c r="AX178" s="13" t="s">
        <v>82</v>
      </c>
      <c r="AY178" s="244" t="s">
        <v>152</v>
      </c>
    </row>
    <row r="179" s="13" customFormat="1">
      <c r="A179" s="13"/>
      <c r="B179" s="234"/>
      <c r="C179" s="235"/>
      <c r="D179" s="229" t="s">
        <v>166</v>
      </c>
      <c r="E179" s="236" t="s">
        <v>44</v>
      </c>
      <c r="F179" s="237" t="s">
        <v>974</v>
      </c>
      <c r="G179" s="235"/>
      <c r="H179" s="238">
        <v>57.240000000000002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166</v>
      </c>
      <c r="AU179" s="244" t="s">
        <v>21</v>
      </c>
      <c r="AV179" s="13" t="s">
        <v>21</v>
      </c>
      <c r="AW179" s="13" t="s">
        <v>42</v>
      </c>
      <c r="AX179" s="13" t="s">
        <v>82</v>
      </c>
      <c r="AY179" s="244" t="s">
        <v>152</v>
      </c>
    </row>
    <row r="180" s="13" customFormat="1">
      <c r="A180" s="13"/>
      <c r="B180" s="234"/>
      <c r="C180" s="235"/>
      <c r="D180" s="229" t="s">
        <v>166</v>
      </c>
      <c r="E180" s="236" t="s">
        <v>44</v>
      </c>
      <c r="F180" s="237" t="s">
        <v>975</v>
      </c>
      <c r="G180" s="235"/>
      <c r="H180" s="238">
        <v>49.140000000000001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166</v>
      </c>
      <c r="AU180" s="244" t="s">
        <v>21</v>
      </c>
      <c r="AV180" s="13" t="s">
        <v>21</v>
      </c>
      <c r="AW180" s="13" t="s">
        <v>42</v>
      </c>
      <c r="AX180" s="13" t="s">
        <v>82</v>
      </c>
      <c r="AY180" s="244" t="s">
        <v>152</v>
      </c>
    </row>
    <row r="181" s="13" customFormat="1">
      <c r="A181" s="13"/>
      <c r="B181" s="234"/>
      <c r="C181" s="235"/>
      <c r="D181" s="229" t="s">
        <v>166</v>
      </c>
      <c r="E181" s="236" t="s">
        <v>44</v>
      </c>
      <c r="F181" s="237" t="s">
        <v>976</v>
      </c>
      <c r="G181" s="235"/>
      <c r="H181" s="238">
        <v>20.699999999999999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166</v>
      </c>
      <c r="AU181" s="244" t="s">
        <v>21</v>
      </c>
      <c r="AV181" s="13" t="s">
        <v>21</v>
      </c>
      <c r="AW181" s="13" t="s">
        <v>42</v>
      </c>
      <c r="AX181" s="13" t="s">
        <v>82</v>
      </c>
      <c r="AY181" s="244" t="s">
        <v>152</v>
      </c>
    </row>
    <row r="182" s="14" customFormat="1">
      <c r="A182" s="14"/>
      <c r="B182" s="251"/>
      <c r="C182" s="252"/>
      <c r="D182" s="229" t="s">
        <v>166</v>
      </c>
      <c r="E182" s="253" t="s">
        <v>214</v>
      </c>
      <c r="F182" s="254" t="s">
        <v>261</v>
      </c>
      <c r="G182" s="252"/>
      <c r="H182" s="255">
        <v>249.34700000000001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166</v>
      </c>
      <c r="AU182" s="261" t="s">
        <v>21</v>
      </c>
      <c r="AV182" s="14" t="s">
        <v>171</v>
      </c>
      <c r="AW182" s="14" t="s">
        <v>42</v>
      </c>
      <c r="AX182" s="14" t="s">
        <v>90</v>
      </c>
      <c r="AY182" s="261" t="s">
        <v>152</v>
      </c>
    </row>
    <row r="183" s="2" customFormat="1" ht="16.5" customHeight="1">
      <c r="A183" s="42"/>
      <c r="B183" s="43"/>
      <c r="C183" s="262" t="s">
        <v>390</v>
      </c>
      <c r="D183" s="262" t="s">
        <v>391</v>
      </c>
      <c r="E183" s="263" t="s">
        <v>392</v>
      </c>
      <c r="F183" s="264" t="s">
        <v>393</v>
      </c>
      <c r="G183" s="265" t="s">
        <v>365</v>
      </c>
      <c r="H183" s="266">
        <v>481.31999999999999</v>
      </c>
      <c r="I183" s="267"/>
      <c r="J183" s="268">
        <f>ROUND(I183*H183,2)</f>
        <v>0</v>
      </c>
      <c r="K183" s="264" t="s">
        <v>251</v>
      </c>
      <c r="L183" s="269"/>
      <c r="M183" s="270" t="s">
        <v>44</v>
      </c>
      <c r="N183" s="271" t="s">
        <v>53</v>
      </c>
      <c r="O183" s="88"/>
      <c r="P183" s="225">
        <f>O183*H183</f>
        <v>0</v>
      </c>
      <c r="Q183" s="225">
        <v>1</v>
      </c>
      <c r="R183" s="225">
        <f>Q183*H183</f>
        <v>481.31999999999999</v>
      </c>
      <c r="S183" s="225">
        <v>0</v>
      </c>
      <c r="T183" s="226">
        <f>S183*H183</f>
        <v>0</v>
      </c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R183" s="227" t="s">
        <v>188</v>
      </c>
      <c r="AT183" s="227" t="s">
        <v>391</v>
      </c>
      <c r="AU183" s="227" t="s">
        <v>21</v>
      </c>
      <c r="AY183" s="20" t="s">
        <v>152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90</v>
      </c>
      <c r="BK183" s="228">
        <f>ROUND(I183*H183,2)</f>
        <v>0</v>
      </c>
      <c r="BL183" s="20" t="s">
        <v>171</v>
      </c>
      <c r="BM183" s="227" t="s">
        <v>977</v>
      </c>
    </row>
    <row r="184" s="13" customFormat="1">
      <c r="A184" s="13"/>
      <c r="B184" s="234"/>
      <c r="C184" s="235"/>
      <c r="D184" s="229" t="s">
        <v>166</v>
      </c>
      <c r="E184" s="236" t="s">
        <v>44</v>
      </c>
      <c r="F184" s="237" t="s">
        <v>978</v>
      </c>
      <c r="G184" s="235"/>
      <c r="H184" s="238">
        <v>481.31999999999999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166</v>
      </c>
      <c r="AU184" s="244" t="s">
        <v>21</v>
      </c>
      <c r="AV184" s="13" t="s">
        <v>21</v>
      </c>
      <c r="AW184" s="13" t="s">
        <v>42</v>
      </c>
      <c r="AX184" s="13" t="s">
        <v>90</v>
      </c>
      <c r="AY184" s="244" t="s">
        <v>152</v>
      </c>
    </row>
    <row r="185" s="2" customFormat="1" ht="21.75" customHeight="1">
      <c r="A185" s="42"/>
      <c r="B185" s="43"/>
      <c r="C185" s="216" t="s">
        <v>396</v>
      </c>
      <c r="D185" s="216" t="s">
        <v>155</v>
      </c>
      <c r="E185" s="217" t="s">
        <v>397</v>
      </c>
      <c r="F185" s="218" t="s">
        <v>398</v>
      </c>
      <c r="G185" s="219" t="s">
        <v>219</v>
      </c>
      <c r="H185" s="220">
        <v>1186</v>
      </c>
      <c r="I185" s="221"/>
      <c r="J185" s="222">
        <f>ROUND(I185*H185,2)</f>
        <v>0</v>
      </c>
      <c r="K185" s="218" t="s">
        <v>251</v>
      </c>
      <c r="L185" s="48"/>
      <c r="M185" s="223" t="s">
        <v>44</v>
      </c>
      <c r="N185" s="224" t="s">
        <v>53</v>
      </c>
      <c r="O185" s="88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R185" s="227" t="s">
        <v>171</v>
      </c>
      <c r="AT185" s="227" t="s">
        <v>155</v>
      </c>
      <c r="AU185" s="227" t="s">
        <v>21</v>
      </c>
      <c r="AY185" s="20" t="s">
        <v>152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90</v>
      </c>
      <c r="BK185" s="228">
        <f>ROUND(I185*H185,2)</f>
        <v>0</v>
      </c>
      <c r="BL185" s="20" t="s">
        <v>171</v>
      </c>
      <c r="BM185" s="227" t="s">
        <v>979</v>
      </c>
    </row>
    <row r="186" s="2" customFormat="1">
      <c r="A186" s="42"/>
      <c r="B186" s="43"/>
      <c r="C186" s="44"/>
      <c r="D186" s="249" t="s">
        <v>253</v>
      </c>
      <c r="E186" s="44"/>
      <c r="F186" s="250" t="s">
        <v>400</v>
      </c>
      <c r="G186" s="44"/>
      <c r="H186" s="44"/>
      <c r="I186" s="231"/>
      <c r="J186" s="44"/>
      <c r="K186" s="44"/>
      <c r="L186" s="48"/>
      <c r="M186" s="232"/>
      <c r="N186" s="233"/>
      <c r="O186" s="88"/>
      <c r="P186" s="88"/>
      <c r="Q186" s="88"/>
      <c r="R186" s="88"/>
      <c r="S186" s="88"/>
      <c r="T186" s="89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T186" s="20" t="s">
        <v>253</v>
      </c>
      <c r="AU186" s="20" t="s">
        <v>21</v>
      </c>
    </row>
    <row r="187" s="13" customFormat="1">
      <c r="A187" s="13"/>
      <c r="B187" s="234"/>
      <c r="C187" s="235"/>
      <c r="D187" s="229" t="s">
        <v>166</v>
      </c>
      <c r="E187" s="236" t="s">
        <v>44</v>
      </c>
      <c r="F187" s="237" t="s">
        <v>401</v>
      </c>
      <c r="G187" s="235"/>
      <c r="H187" s="238">
        <v>1186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166</v>
      </c>
      <c r="AU187" s="244" t="s">
        <v>21</v>
      </c>
      <c r="AV187" s="13" t="s">
        <v>21</v>
      </c>
      <c r="AW187" s="13" t="s">
        <v>42</v>
      </c>
      <c r="AX187" s="13" t="s">
        <v>90</v>
      </c>
      <c r="AY187" s="244" t="s">
        <v>152</v>
      </c>
    </row>
    <row r="188" s="12" customFormat="1" ht="22.8" customHeight="1">
      <c r="A188" s="12"/>
      <c r="B188" s="200"/>
      <c r="C188" s="201"/>
      <c r="D188" s="202" t="s">
        <v>81</v>
      </c>
      <c r="E188" s="214" t="s">
        <v>171</v>
      </c>
      <c r="F188" s="214" t="s">
        <v>418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SUM(P189:P211)</f>
        <v>0</v>
      </c>
      <c r="Q188" s="208"/>
      <c r="R188" s="209">
        <f>SUM(R189:R211)</f>
        <v>121.24972955000001</v>
      </c>
      <c r="S188" s="208"/>
      <c r="T188" s="210">
        <f>SUM(T189:T211)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90</v>
      </c>
      <c r="AT188" s="212" t="s">
        <v>81</v>
      </c>
      <c r="AU188" s="212" t="s">
        <v>90</v>
      </c>
      <c r="AY188" s="211" t="s">
        <v>152</v>
      </c>
      <c r="BK188" s="213">
        <f>SUM(BK189:BK211)</f>
        <v>0</v>
      </c>
    </row>
    <row r="189" s="2" customFormat="1" ht="21.75" customHeight="1">
      <c r="A189" s="42"/>
      <c r="B189" s="43"/>
      <c r="C189" s="216" t="s">
        <v>403</v>
      </c>
      <c r="D189" s="216" t="s">
        <v>155</v>
      </c>
      <c r="E189" s="217" t="s">
        <v>420</v>
      </c>
      <c r="F189" s="218" t="s">
        <v>421</v>
      </c>
      <c r="G189" s="219" t="s">
        <v>212</v>
      </c>
      <c r="H189" s="220">
        <v>62.337000000000003</v>
      </c>
      <c r="I189" s="221"/>
      <c r="J189" s="222">
        <f>ROUND(I189*H189,2)</f>
        <v>0</v>
      </c>
      <c r="K189" s="218" t="s">
        <v>251</v>
      </c>
      <c r="L189" s="48"/>
      <c r="M189" s="223" t="s">
        <v>44</v>
      </c>
      <c r="N189" s="224" t="s">
        <v>53</v>
      </c>
      <c r="O189" s="88"/>
      <c r="P189" s="225">
        <f>O189*H189</f>
        <v>0</v>
      </c>
      <c r="Q189" s="225">
        <v>1.8907700000000001</v>
      </c>
      <c r="R189" s="225">
        <f>Q189*H189</f>
        <v>117.86492949000001</v>
      </c>
      <c r="S189" s="225">
        <v>0</v>
      </c>
      <c r="T189" s="226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27" t="s">
        <v>171</v>
      </c>
      <c r="AT189" s="227" t="s">
        <v>155</v>
      </c>
      <c r="AU189" s="227" t="s">
        <v>21</v>
      </c>
      <c r="AY189" s="20" t="s">
        <v>152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90</v>
      </c>
      <c r="BK189" s="228">
        <f>ROUND(I189*H189,2)</f>
        <v>0</v>
      </c>
      <c r="BL189" s="20" t="s">
        <v>171</v>
      </c>
      <c r="BM189" s="227" t="s">
        <v>980</v>
      </c>
    </row>
    <row r="190" s="2" customFormat="1">
      <c r="A190" s="42"/>
      <c r="B190" s="43"/>
      <c r="C190" s="44"/>
      <c r="D190" s="249" t="s">
        <v>253</v>
      </c>
      <c r="E190" s="44"/>
      <c r="F190" s="250" t="s">
        <v>423</v>
      </c>
      <c r="G190" s="44"/>
      <c r="H190" s="44"/>
      <c r="I190" s="231"/>
      <c r="J190" s="44"/>
      <c r="K190" s="44"/>
      <c r="L190" s="48"/>
      <c r="M190" s="232"/>
      <c r="N190" s="233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253</v>
      </c>
      <c r="AU190" s="20" t="s">
        <v>21</v>
      </c>
    </row>
    <row r="191" s="13" customFormat="1">
      <c r="A191" s="13"/>
      <c r="B191" s="234"/>
      <c r="C191" s="235"/>
      <c r="D191" s="229" t="s">
        <v>166</v>
      </c>
      <c r="E191" s="236" t="s">
        <v>44</v>
      </c>
      <c r="F191" s="237" t="s">
        <v>981</v>
      </c>
      <c r="G191" s="235"/>
      <c r="H191" s="238">
        <v>28.395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166</v>
      </c>
      <c r="AU191" s="244" t="s">
        <v>21</v>
      </c>
      <c r="AV191" s="13" t="s">
        <v>21</v>
      </c>
      <c r="AW191" s="13" t="s">
        <v>42</v>
      </c>
      <c r="AX191" s="13" t="s">
        <v>82</v>
      </c>
      <c r="AY191" s="244" t="s">
        <v>152</v>
      </c>
    </row>
    <row r="192" s="13" customFormat="1">
      <c r="A192" s="13"/>
      <c r="B192" s="234"/>
      <c r="C192" s="235"/>
      <c r="D192" s="229" t="s">
        <v>166</v>
      </c>
      <c r="E192" s="236" t="s">
        <v>44</v>
      </c>
      <c r="F192" s="237" t="s">
        <v>982</v>
      </c>
      <c r="G192" s="235"/>
      <c r="H192" s="238">
        <v>14.310000000000001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166</v>
      </c>
      <c r="AU192" s="244" t="s">
        <v>21</v>
      </c>
      <c r="AV192" s="13" t="s">
        <v>21</v>
      </c>
      <c r="AW192" s="13" t="s">
        <v>42</v>
      </c>
      <c r="AX192" s="13" t="s">
        <v>82</v>
      </c>
      <c r="AY192" s="244" t="s">
        <v>152</v>
      </c>
    </row>
    <row r="193" s="13" customFormat="1">
      <c r="A193" s="13"/>
      <c r="B193" s="234"/>
      <c r="C193" s="235"/>
      <c r="D193" s="229" t="s">
        <v>166</v>
      </c>
      <c r="E193" s="236" t="s">
        <v>44</v>
      </c>
      <c r="F193" s="237" t="s">
        <v>983</v>
      </c>
      <c r="G193" s="235"/>
      <c r="H193" s="238">
        <v>12.285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166</v>
      </c>
      <c r="AU193" s="244" t="s">
        <v>21</v>
      </c>
      <c r="AV193" s="13" t="s">
        <v>21</v>
      </c>
      <c r="AW193" s="13" t="s">
        <v>42</v>
      </c>
      <c r="AX193" s="13" t="s">
        <v>82</v>
      </c>
      <c r="AY193" s="244" t="s">
        <v>152</v>
      </c>
    </row>
    <row r="194" s="13" customFormat="1">
      <c r="A194" s="13"/>
      <c r="B194" s="234"/>
      <c r="C194" s="235"/>
      <c r="D194" s="229" t="s">
        <v>166</v>
      </c>
      <c r="E194" s="236" t="s">
        <v>44</v>
      </c>
      <c r="F194" s="237" t="s">
        <v>984</v>
      </c>
      <c r="G194" s="235"/>
      <c r="H194" s="238">
        <v>5.1749999999999998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166</v>
      </c>
      <c r="AU194" s="244" t="s">
        <v>21</v>
      </c>
      <c r="AV194" s="13" t="s">
        <v>21</v>
      </c>
      <c r="AW194" s="13" t="s">
        <v>42</v>
      </c>
      <c r="AX194" s="13" t="s">
        <v>82</v>
      </c>
      <c r="AY194" s="244" t="s">
        <v>152</v>
      </c>
    </row>
    <row r="195" s="13" customFormat="1">
      <c r="A195" s="13"/>
      <c r="B195" s="234"/>
      <c r="C195" s="235"/>
      <c r="D195" s="229" t="s">
        <v>166</v>
      </c>
      <c r="E195" s="236" t="s">
        <v>44</v>
      </c>
      <c r="F195" s="237" t="s">
        <v>985</v>
      </c>
      <c r="G195" s="235"/>
      <c r="H195" s="238">
        <v>2.1720000000000002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166</v>
      </c>
      <c r="AU195" s="244" t="s">
        <v>21</v>
      </c>
      <c r="AV195" s="13" t="s">
        <v>21</v>
      </c>
      <c r="AW195" s="13" t="s">
        <v>42</v>
      </c>
      <c r="AX195" s="13" t="s">
        <v>82</v>
      </c>
      <c r="AY195" s="244" t="s">
        <v>152</v>
      </c>
    </row>
    <row r="196" s="14" customFormat="1">
      <c r="A196" s="14"/>
      <c r="B196" s="251"/>
      <c r="C196" s="252"/>
      <c r="D196" s="229" t="s">
        <v>166</v>
      </c>
      <c r="E196" s="253" t="s">
        <v>221</v>
      </c>
      <c r="F196" s="254" t="s">
        <v>261</v>
      </c>
      <c r="G196" s="252"/>
      <c r="H196" s="255">
        <v>62.336999999999989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166</v>
      </c>
      <c r="AU196" s="261" t="s">
        <v>21</v>
      </c>
      <c r="AV196" s="14" t="s">
        <v>171</v>
      </c>
      <c r="AW196" s="14" t="s">
        <v>42</v>
      </c>
      <c r="AX196" s="14" t="s">
        <v>90</v>
      </c>
      <c r="AY196" s="261" t="s">
        <v>152</v>
      </c>
    </row>
    <row r="197" s="2" customFormat="1" ht="24.15" customHeight="1">
      <c r="A197" s="42"/>
      <c r="B197" s="43"/>
      <c r="C197" s="216" t="s">
        <v>413</v>
      </c>
      <c r="D197" s="216" t="s">
        <v>155</v>
      </c>
      <c r="E197" s="217" t="s">
        <v>986</v>
      </c>
      <c r="F197" s="218" t="s">
        <v>987</v>
      </c>
      <c r="G197" s="219" t="s">
        <v>212</v>
      </c>
      <c r="H197" s="220">
        <v>1.393</v>
      </c>
      <c r="I197" s="221"/>
      <c r="J197" s="222">
        <f>ROUND(I197*H197,2)</f>
        <v>0</v>
      </c>
      <c r="K197" s="218" t="s">
        <v>251</v>
      </c>
      <c r="L197" s="48"/>
      <c r="M197" s="223" t="s">
        <v>44</v>
      </c>
      <c r="N197" s="224" t="s">
        <v>53</v>
      </c>
      <c r="O197" s="88"/>
      <c r="P197" s="225">
        <f>O197*H197</f>
        <v>0</v>
      </c>
      <c r="Q197" s="225">
        <v>2.3010199999999998</v>
      </c>
      <c r="R197" s="225">
        <f>Q197*H197</f>
        <v>3.2053208599999996</v>
      </c>
      <c r="S197" s="225">
        <v>0</v>
      </c>
      <c r="T197" s="226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7" t="s">
        <v>171</v>
      </c>
      <c r="AT197" s="227" t="s">
        <v>155</v>
      </c>
      <c r="AU197" s="227" t="s">
        <v>21</v>
      </c>
      <c r="AY197" s="20" t="s">
        <v>152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90</v>
      </c>
      <c r="BK197" s="228">
        <f>ROUND(I197*H197,2)</f>
        <v>0</v>
      </c>
      <c r="BL197" s="20" t="s">
        <v>171</v>
      </c>
      <c r="BM197" s="227" t="s">
        <v>988</v>
      </c>
    </row>
    <row r="198" s="2" customFormat="1">
      <c r="A198" s="42"/>
      <c r="B198" s="43"/>
      <c r="C198" s="44"/>
      <c r="D198" s="249" t="s">
        <v>253</v>
      </c>
      <c r="E198" s="44"/>
      <c r="F198" s="250" t="s">
        <v>989</v>
      </c>
      <c r="G198" s="44"/>
      <c r="H198" s="44"/>
      <c r="I198" s="231"/>
      <c r="J198" s="44"/>
      <c r="K198" s="44"/>
      <c r="L198" s="48"/>
      <c r="M198" s="232"/>
      <c r="N198" s="233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253</v>
      </c>
      <c r="AU198" s="20" t="s">
        <v>21</v>
      </c>
    </row>
    <row r="199" s="13" customFormat="1">
      <c r="A199" s="13"/>
      <c r="B199" s="234"/>
      <c r="C199" s="235"/>
      <c r="D199" s="229" t="s">
        <v>166</v>
      </c>
      <c r="E199" s="236" t="s">
        <v>44</v>
      </c>
      <c r="F199" s="237" t="s">
        <v>990</v>
      </c>
      <c r="G199" s="235"/>
      <c r="H199" s="238">
        <v>1.2130000000000001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166</v>
      </c>
      <c r="AU199" s="244" t="s">
        <v>21</v>
      </c>
      <c r="AV199" s="13" t="s">
        <v>21</v>
      </c>
      <c r="AW199" s="13" t="s">
        <v>42</v>
      </c>
      <c r="AX199" s="13" t="s">
        <v>82</v>
      </c>
      <c r="AY199" s="244" t="s">
        <v>152</v>
      </c>
    </row>
    <row r="200" s="13" customFormat="1">
      <c r="A200" s="13"/>
      <c r="B200" s="234"/>
      <c r="C200" s="235"/>
      <c r="D200" s="229" t="s">
        <v>166</v>
      </c>
      <c r="E200" s="236" t="s">
        <v>44</v>
      </c>
      <c r="F200" s="237" t="s">
        <v>991</v>
      </c>
      <c r="G200" s="235"/>
      <c r="H200" s="238">
        <v>0.17999999999999999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166</v>
      </c>
      <c r="AU200" s="244" t="s">
        <v>21</v>
      </c>
      <c r="AV200" s="13" t="s">
        <v>21</v>
      </c>
      <c r="AW200" s="13" t="s">
        <v>42</v>
      </c>
      <c r="AX200" s="13" t="s">
        <v>82</v>
      </c>
      <c r="AY200" s="244" t="s">
        <v>152</v>
      </c>
    </row>
    <row r="201" s="14" customFormat="1">
      <c r="A201" s="14"/>
      <c r="B201" s="251"/>
      <c r="C201" s="252"/>
      <c r="D201" s="229" t="s">
        <v>166</v>
      </c>
      <c r="E201" s="253" t="s">
        <v>44</v>
      </c>
      <c r="F201" s="254" t="s">
        <v>261</v>
      </c>
      <c r="G201" s="252"/>
      <c r="H201" s="255">
        <v>1.393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166</v>
      </c>
      <c r="AU201" s="261" t="s">
        <v>21</v>
      </c>
      <c r="AV201" s="14" t="s">
        <v>171</v>
      </c>
      <c r="AW201" s="14" t="s">
        <v>42</v>
      </c>
      <c r="AX201" s="14" t="s">
        <v>90</v>
      </c>
      <c r="AY201" s="261" t="s">
        <v>152</v>
      </c>
    </row>
    <row r="202" s="2" customFormat="1" ht="16.5" customHeight="1">
      <c r="A202" s="42"/>
      <c r="B202" s="43"/>
      <c r="C202" s="216" t="s">
        <v>419</v>
      </c>
      <c r="D202" s="216" t="s">
        <v>155</v>
      </c>
      <c r="E202" s="217" t="s">
        <v>992</v>
      </c>
      <c r="F202" s="218" t="s">
        <v>993</v>
      </c>
      <c r="G202" s="219" t="s">
        <v>219</v>
      </c>
      <c r="H202" s="220">
        <v>13.515000000000001</v>
      </c>
      <c r="I202" s="221"/>
      <c r="J202" s="222">
        <f>ROUND(I202*H202,2)</f>
        <v>0</v>
      </c>
      <c r="K202" s="218" t="s">
        <v>251</v>
      </c>
      <c r="L202" s="48"/>
      <c r="M202" s="223" t="s">
        <v>44</v>
      </c>
      <c r="N202" s="224" t="s">
        <v>53</v>
      </c>
      <c r="O202" s="88"/>
      <c r="P202" s="225">
        <f>O202*H202</f>
        <v>0</v>
      </c>
      <c r="Q202" s="225">
        <v>0.01328</v>
      </c>
      <c r="R202" s="225">
        <f>Q202*H202</f>
        <v>0.17947920000000001</v>
      </c>
      <c r="S202" s="225">
        <v>0</v>
      </c>
      <c r="T202" s="226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7" t="s">
        <v>171</v>
      </c>
      <c r="AT202" s="227" t="s">
        <v>155</v>
      </c>
      <c r="AU202" s="227" t="s">
        <v>21</v>
      </c>
      <c r="AY202" s="20" t="s">
        <v>152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90</v>
      </c>
      <c r="BK202" s="228">
        <f>ROUND(I202*H202,2)</f>
        <v>0</v>
      </c>
      <c r="BL202" s="20" t="s">
        <v>171</v>
      </c>
      <c r="BM202" s="227" t="s">
        <v>994</v>
      </c>
    </row>
    <row r="203" s="2" customFormat="1">
      <c r="A203" s="42"/>
      <c r="B203" s="43"/>
      <c r="C203" s="44"/>
      <c r="D203" s="249" t="s">
        <v>253</v>
      </c>
      <c r="E203" s="44"/>
      <c r="F203" s="250" t="s">
        <v>995</v>
      </c>
      <c r="G203" s="44"/>
      <c r="H203" s="44"/>
      <c r="I203" s="231"/>
      <c r="J203" s="44"/>
      <c r="K203" s="44"/>
      <c r="L203" s="48"/>
      <c r="M203" s="232"/>
      <c r="N203" s="233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253</v>
      </c>
      <c r="AU203" s="20" t="s">
        <v>21</v>
      </c>
    </row>
    <row r="204" s="13" customFormat="1">
      <c r="A204" s="13"/>
      <c r="B204" s="234"/>
      <c r="C204" s="235"/>
      <c r="D204" s="229" t="s">
        <v>166</v>
      </c>
      <c r="E204" s="236" t="s">
        <v>44</v>
      </c>
      <c r="F204" s="237" t="s">
        <v>996</v>
      </c>
      <c r="G204" s="235"/>
      <c r="H204" s="238">
        <v>12.494999999999999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166</v>
      </c>
      <c r="AU204" s="244" t="s">
        <v>21</v>
      </c>
      <c r="AV204" s="13" t="s">
        <v>21</v>
      </c>
      <c r="AW204" s="13" t="s">
        <v>42</v>
      </c>
      <c r="AX204" s="13" t="s">
        <v>82</v>
      </c>
      <c r="AY204" s="244" t="s">
        <v>152</v>
      </c>
    </row>
    <row r="205" s="13" customFormat="1">
      <c r="A205" s="13"/>
      <c r="B205" s="234"/>
      <c r="C205" s="235"/>
      <c r="D205" s="229" t="s">
        <v>166</v>
      </c>
      <c r="E205" s="236" t="s">
        <v>44</v>
      </c>
      <c r="F205" s="237" t="s">
        <v>997</v>
      </c>
      <c r="G205" s="235"/>
      <c r="H205" s="238">
        <v>1.02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166</v>
      </c>
      <c r="AU205" s="244" t="s">
        <v>21</v>
      </c>
      <c r="AV205" s="13" t="s">
        <v>21</v>
      </c>
      <c r="AW205" s="13" t="s">
        <v>42</v>
      </c>
      <c r="AX205" s="13" t="s">
        <v>82</v>
      </c>
      <c r="AY205" s="244" t="s">
        <v>152</v>
      </c>
    </row>
    <row r="206" s="14" customFormat="1">
      <c r="A206" s="14"/>
      <c r="B206" s="251"/>
      <c r="C206" s="252"/>
      <c r="D206" s="229" t="s">
        <v>166</v>
      </c>
      <c r="E206" s="253" t="s">
        <v>44</v>
      </c>
      <c r="F206" s="254" t="s">
        <v>261</v>
      </c>
      <c r="G206" s="252"/>
      <c r="H206" s="255">
        <v>13.515000000000001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166</v>
      </c>
      <c r="AU206" s="261" t="s">
        <v>21</v>
      </c>
      <c r="AV206" s="14" t="s">
        <v>171</v>
      </c>
      <c r="AW206" s="14" t="s">
        <v>42</v>
      </c>
      <c r="AX206" s="14" t="s">
        <v>90</v>
      </c>
      <c r="AY206" s="261" t="s">
        <v>152</v>
      </c>
    </row>
    <row r="207" s="2" customFormat="1" ht="16.5" customHeight="1">
      <c r="A207" s="42"/>
      <c r="B207" s="43"/>
      <c r="C207" s="216" t="s">
        <v>429</v>
      </c>
      <c r="D207" s="216" t="s">
        <v>155</v>
      </c>
      <c r="E207" s="217" t="s">
        <v>998</v>
      </c>
      <c r="F207" s="218" t="s">
        <v>999</v>
      </c>
      <c r="G207" s="219" t="s">
        <v>219</v>
      </c>
      <c r="H207" s="220">
        <v>1.393</v>
      </c>
      <c r="I207" s="221"/>
      <c r="J207" s="222">
        <f>ROUND(I207*H207,2)</f>
        <v>0</v>
      </c>
      <c r="K207" s="218" t="s">
        <v>251</v>
      </c>
      <c r="L207" s="48"/>
      <c r="M207" s="223" t="s">
        <v>44</v>
      </c>
      <c r="N207" s="224" t="s">
        <v>53</v>
      </c>
      <c r="O207" s="88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7" t="s">
        <v>171</v>
      </c>
      <c r="AT207" s="227" t="s">
        <v>155</v>
      </c>
      <c r="AU207" s="227" t="s">
        <v>21</v>
      </c>
      <c r="AY207" s="20" t="s">
        <v>152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90</v>
      </c>
      <c r="BK207" s="228">
        <f>ROUND(I207*H207,2)</f>
        <v>0</v>
      </c>
      <c r="BL207" s="20" t="s">
        <v>171</v>
      </c>
      <c r="BM207" s="227" t="s">
        <v>1000</v>
      </c>
    </row>
    <row r="208" s="2" customFormat="1">
      <c r="A208" s="42"/>
      <c r="B208" s="43"/>
      <c r="C208" s="44"/>
      <c r="D208" s="249" t="s">
        <v>253</v>
      </c>
      <c r="E208" s="44"/>
      <c r="F208" s="250" t="s">
        <v>1001</v>
      </c>
      <c r="G208" s="44"/>
      <c r="H208" s="44"/>
      <c r="I208" s="231"/>
      <c r="J208" s="44"/>
      <c r="K208" s="44"/>
      <c r="L208" s="48"/>
      <c r="M208" s="232"/>
      <c r="N208" s="233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253</v>
      </c>
      <c r="AU208" s="20" t="s">
        <v>21</v>
      </c>
    </row>
    <row r="209" s="13" customFormat="1">
      <c r="A209" s="13"/>
      <c r="B209" s="234"/>
      <c r="C209" s="235"/>
      <c r="D209" s="229" t="s">
        <v>166</v>
      </c>
      <c r="E209" s="236" t="s">
        <v>44</v>
      </c>
      <c r="F209" s="237" t="s">
        <v>990</v>
      </c>
      <c r="G209" s="235"/>
      <c r="H209" s="238">
        <v>1.2130000000000001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166</v>
      </c>
      <c r="AU209" s="244" t="s">
        <v>21</v>
      </c>
      <c r="AV209" s="13" t="s">
        <v>21</v>
      </c>
      <c r="AW209" s="13" t="s">
        <v>42</v>
      </c>
      <c r="AX209" s="13" t="s">
        <v>82</v>
      </c>
      <c r="AY209" s="244" t="s">
        <v>152</v>
      </c>
    </row>
    <row r="210" s="13" customFormat="1">
      <c r="A210" s="13"/>
      <c r="B210" s="234"/>
      <c r="C210" s="235"/>
      <c r="D210" s="229" t="s">
        <v>166</v>
      </c>
      <c r="E210" s="236" t="s">
        <v>44</v>
      </c>
      <c r="F210" s="237" t="s">
        <v>991</v>
      </c>
      <c r="G210" s="235"/>
      <c r="H210" s="238">
        <v>0.17999999999999999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166</v>
      </c>
      <c r="AU210" s="244" t="s">
        <v>21</v>
      </c>
      <c r="AV210" s="13" t="s">
        <v>21</v>
      </c>
      <c r="AW210" s="13" t="s">
        <v>42</v>
      </c>
      <c r="AX210" s="13" t="s">
        <v>82</v>
      </c>
      <c r="AY210" s="244" t="s">
        <v>152</v>
      </c>
    </row>
    <row r="211" s="14" customFormat="1">
      <c r="A211" s="14"/>
      <c r="B211" s="251"/>
      <c r="C211" s="252"/>
      <c r="D211" s="229" t="s">
        <v>166</v>
      </c>
      <c r="E211" s="253" t="s">
        <v>44</v>
      </c>
      <c r="F211" s="254" t="s">
        <v>261</v>
      </c>
      <c r="G211" s="252"/>
      <c r="H211" s="255">
        <v>1.393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166</v>
      </c>
      <c r="AU211" s="261" t="s">
        <v>21</v>
      </c>
      <c r="AV211" s="14" t="s">
        <v>171</v>
      </c>
      <c r="AW211" s="14" t="s">
        <v>42</v>
      </c>
      <c r="AX211" s="14" t="s">
        <v>90</v>
      </c>
      <c r="AY211" s="261" t="s">
        <v>152</v>
      </c>
    </row>
    <row r="212" s="12" customFormat="1" ht="22.8" customHeight="1">
      <c r="A212" s="12"/>
      <c r="B212" s="200"/>
      <c r="C212" s="201"/>
      <c r="D212" s="202" t="s">
        <v>81</v>
      </c>
      <c r="E212" s="214" t="s">
        <v>151</v>
      </c>
      <c r="F212" s="214" t="s">
        <v>477</v>
      </c>
      <c r="G212" s="201"/>
      <c r="H212" s="201"/>
      <c r="I212" s="204"/>
      <c r="J212" s="215">
        <f>BK212</f>
        <v>0</v>
      </c>
      <c r="K212" s="201"/>
      <c r="L212" s="206"/>
      <c r="M212" s="207"/>
      <c r="N212" s="208"/>
      <c r="O212" s="208"/>
      <c r="P212" s="209">
        <f>SUM(P213:P227)</f>
        <v>0</v>
      </c>
      <c r="Q212" s="208"/>
      <c r="R212" s="209">
        <f>SUM(R213:R227)</f>
        <v>1228.9521</v>
      </c>
      <c r="S212" s="208"/>
      <c r="T212" s="210">
        <f>SUM(T213:T227)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1" t="s">
        <v>90</v>
      </c>
      <c r="AT212" s="212" t="s">
        <v>81</v>
      </c>
      <c r="AU212" s="212" t="s">
        <v>90</v>
      </c>
      <c r="AY212" s="211" t="s">
        <v>152</v>
      </c>
      <c r="BK212" s="213">
        <f>SUM(BK213:BK227)</f>
        <v>0</v>
      </c>
    </row>
    <row r="213" s="2" customFormat="1" ht="24.15" customHeight="1">
      <c r="A213" s="42"/>
      <c r="B213" s="43"/>
      <c r="C213" s="216" t="s">
        <v>435</v>
      </c>
      <c r="D213" s="216" t="s">
        <v>155</v>
      </c>
      <c r="E213" s="217" t="s">
        <v>479</v>
      </c>
      <c r="F213" s="218" t="s">
        <v>480</v>
      </c>
      <c r="G213" s="219" t="s">
        <v>219</v>
      </c>
      <c r="H213" s="220">
        <v>1524.9000000000001</v>
      </c>
      <c r="I213" s="221"/>
      <c r="J213" s="222">
        <f>ROUND(I213*H213,2)</f>
        <v>0</v>
      </c>
      <c r="K213" s="218" t="s">
        <v>251</v>
      </c>
      <c r="L213" s="48"/>
      <c r="M213" s="223" t="s">
        <v>44</v>
      </c>
      <c r="N213" s="224" t="s">
        <v>53</v>
      </c>
      <c r="O213" s="88"/>
      <c r="P213" s="225">
        <f>O213*H213</f>
        <v>0</v>
      </c>
      <c r="Q213" s="225">
        <v>0.23000000000000001</v>
      </c>
      <c r="R213" s="225">
        <f>Q213*H213</f>
        <v>350.72700000000003</v>
      </c>
      <c r="S213" s="225">
        <v>0</v>
      </c>
      <c r="T213" s="226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27" t="s">
        <v>171</v>
      </c>
      <c r="AT213" s="227" t="s">
        <v>155</v>
      </c>
      <c r="AU213" s="227" t="s">
        <v>21</v>
      </c>
      <c r="AY213" s="20" t="s">
        <v>152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90</v>
      </c>
      <c r="BK213" s="228">
        <f>ROUND(I213*H213,2)</f>
        <v>0</v>
      </c>
      <c r="BL213" s="20" t="s">
        <v>171</v>
      </c>
      <c r="BM213" s="227" t="s">
        <v>1002</v>
      </c>
    </row>
    <row r="214" s="2" customFormat="1">
      <c r="A214" s="42"/>
      <c r="B214" s="43"/>
      <c r="C214" s="44"/>
      <c r="D214" s="249" t="s">
        <v>253</v>
      </c>
      <c r="E214" s="44"/>
      <c r="F214" s="250" t="s">
        <v>482</v>
      </c>
      <c r="G214" s="44"/>
      <c r="H214" s="44"/>
      <c r="I214" s="231"/>
      <c r="J214" s="44"/>
      <c r="K214" s="44"/>
      <c r="L214" s="48"/>
      <c r="M214" s="232"/>
      <c r="N214" s="233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253</v>
      </c>
      <c r="AU214" s="20" t="s">
        <v>21</v>
      </c>
    </row>
    <row r="215" s="13" customFormat="1">
      <c r="A215" s="13"/>
      <c r="B215" s="234"/>
      <c r="C215" s="235"/>
      <c r="D215" s="229" t="s">
        <v>166</v>
      </c>
      <c r="E215" s="236" t="s">
        <v>44</v>
      </c>
      <c r="F215" s="237" t="s">
        <v>483</v>
      </c>
      <c r="G215" s="235"/>
      <c r="H215" s="238">
        <v>1524.9000000000001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166</v>
      </c>
      <c r="AU215" s="244" t="s">
        <v>21</v>
      </c>
      <c r="AV215" s="13" t="s">
        <v>21</v>
      </c>
      <c r="AW215" s="13" t="s">
        <v>42</v>
      </c>
      <c r="AX215" s="13" t="s">
        <v>90</v>
      </c>
      <c r="AY215" s="244" t="s">
        <v>152</v>
      </c>
    </row>
    <row r="216" s="2" customFormat="1" ht="21.75" customHeight="1">
      <c r="A216" s="42"/>
      <c r="B216" s="43"/>
      <c r="C216" s="216" t="s">
        <v>439</v>
      </c>
      <c r="D216" s="216" t="s">
        <v>155</v>
      </c>
      <c r="E216" s="217" t="s">
        <v>490</v>
      </c>
      <c r="F216" s="218" t="s">
        <v>491</v>
      </c>
      <c r="G216" s="219" t="s">
        <v>219</v>
      </c>
      <c r="H216" s="220">
        <v>1173</v>
      </c>
      <c r="I216" s="221"/>
      <c r="J216" s="222">
        <f>ROUND(I216*H216,2)</f>
        <v>0</v>
      </c>
      <c r="K216" s="218" t="s">
        <v>251</v>
      </c>
      <c r="L216" s="48"/>
      <c r="M216" s="223" t="s">
        <v>44</v>
      </c>
      <c r="N216" s="224" t="s">
        <v>53</v>
      </c>
      <c r="O216" s="88"/>
      <c r="P216" s="225">
        <f>O216*H216</f>
        <v>0</v>
      </c>
      <c r="Q216" s="225">
        <v>0.46000000000000002</v>
      </c>
      <c r="R216" s="225">
        <f>Q216*H216</f>
        <v>539.58000000000004</v>
      </c>
      <c r="S216" s="225">
        <v>0</v>
      </c>
      <c r="T216" s="226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7" t="s">
        <v>171</v>
      </c>
      <c r="AT216" s="227" t="s">
        <v>155</v>
      </c>
      <c r="AU216" s="227" t="s">
        <v>21</v>
      </c>
      <c r="AY216" s="20" t="s">
        <v>152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0" t="s">
        <v>90</v>
      </c>
      <c r="BK216" s="228">
        <f>ROUND(I216*H216,2)</f>
        <v>0</v>
      </c>
      <c r="BL216" s="20" t="s">
        <v>171</v>
      </c>
      <c r="BM216" s="227" t="s">
        <v>1003</v>
      </c>
    </row>
    <row r="217" s="2" customFormat="1">
      <c r="A217" s="42"/>
      <c r="B217" s="43"/>
      <c r="C217" s="44"/>
      <c r="D217" s="249" t="s">
        <v>253</v>
      </c>
      <c r="E217" s="44"/>
      <c r="F217" s="250" t="s">
        <v>493</v>
      </c>
      <c r="G217" s="44"/>
      <c r="H217" s="44"/>
      <c r="I217" s="231"/>
      <c r="J217" s="44"/>
      <c r="K217" s="44"/>
      <c r="L217" s="48"/>
      <c r="M217" s="232"/>
      <c r="N217" s="233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253</v>
      </c>
      <c r="AU217" s="20" t="s">
        <v>21</v>
      </c>
    </row>
    <row r="218" s="13" customFormat="1">
      <c r="A218" s="13"/>
      <c r="B218" s="234"/>
      <c r="C218" s="235"/>
      <c r="D218" s="229" t="s">
        <v>166</v>
      </c>
      <c r="E218" s="236" t="s">
        <v>44</v>
      </c>
      <c r="F218" s="237" t="s">
        <v>207</v>
      </c>
      <c r="G218" s="235"/>
      <c r="H218" s="238">
        <v>1173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166</v>
      </c>
      <c r="AU218" s="244" t="s">
        <v>21</v>
      </c>
      <c r="AV218" s="13" t="s">
        <v>21</v>
      </c>
      <c r="AW218" s="13" t="s">
        <v>42</v>
      </c>
      <c r="AX218" s="13" t="s">
        <v>90</v>
      </c>
      <c r="AY218" s="244" t="s">
        <v>152</v>
      </c>
    </row>
    <row r="219" s="2" customFormat="1" ht="24.15" customHeight="1">
      <c r="A219" s="42"/>
      <c r="B219" s="43"/>
      <c r="C219" s="216" t="s">
        <v>443</v>
      </c>
      <c r="D219" s="216" t="s">
        <v>155</v>
      </c>
      <c r="E219" s="217" t="s">
        <v>495</v>
      </c>
      <c r="F219" s="218" t="s">
        <v>496</v>
      </c>
      <c r="G219" s="219" t="s">
        <v>219</v>
      </c>
      <c r="H219" s="220">
        <v>1173</v>
      </c>
      <c r="I219" s="221"/>
      <c r="J219" s="222">
        <f>ROUND(I219*H219,2)</f>
        <v>0</v>
      </c>
      <c r="K219" s="218" t="s">
        <v>251</v>
      </c>
      <c r="L219" s="48"/>
      <c r="M219" s="223" t="s">
        <v>44</v>
      </c>
      <c r="N219" s="224" t="s">
        <v>53</v>
      </c>
      <c r="O219" s="88"/>
      <c r="P219" s="225">
        <f>O219*H219</f>
        <v>0</v>
      </c>
      <c r="Q219" s="225">
        <v>0.18462999999999999</v>
      </c>
      <c r="R219" s="225">
        <f>Q219*H219</f>
        <v>216.57099</v>
      </c>
      <c r="S219" s="225">
        <v>0</v>
      </c>
      <c r="T219" s="226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27" t="s">
        <v>171</v>
      </c>
      <c r="AT219" s="227" t="s">
        <v>155</v>
      </c>
      <c r="AU219" s="227" t="s">
        <v>21</v>
      </c>
      <c r="AY219" s="20" t="s">
        <v>152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90</v>
      </c>
      <c r="BK219" s="228">
        <f>ROUND(I219*H219,2)</f>
        <v>0</v>
      </c>
      <c r="BL219" s="20" t="s">
        <v>171</v>
      </c>
      <c r="BM219" s="227" t="s">
        <v>1004</v>
      </c>
    </row>
    <row r="220" s="2" customFormat="1">
      <c r="A220" s="42"/>
      <c r="B220" s="43"/>
      <c r="C220" s="44"/>
      <c r="D220" s="249" t="s">
        <v>253</v>
      </c>
      <c r="E220" s="44"/>
      <c r="F220" s="250" t="s">
        <v>498</v>
      </c>
      <c r="G220" s="44"/>
      <c r="H220" s="44"/>
      <c r="I220" s="231"/>
      <c r="J220" s="44"/>
      <c r="K220" s="44"/>
      <c r="L220" s="48"/>
      <c r="M220" s="232"/>
      <c r="N220" s="233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0" t="s">
        <v>253</v>
      </c>
      <c r="AU220" s="20" t="s">
        <v>21</v>
      </c>
    </row>
    <row r="221" s="13" customFormat="1">
      <c r="A221" s="13"/>
      <c r="B221" s="234"/>
      <c r="C221" s="235"/>
      <c r="D221" s="229" t="s">
        <v>166</v>
      </c>
      <c r="E221" s="236" t="s">
        <v>44</v>
      </c>
      <c r="F221" s="237" t="s">
        <v>207</v>
      </c>
      <c r="G221" s="235"/>
      <c r="H221" s="238">
        <v>1173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166</v>
      </c>
      <c r="AU221" s="244" t="s">
        <v>21</v>
      </c>
      <c r="AV221" s="13" t="s">
        <v>21</v>
      </c>
      <c r="AW221" s="13" t="s">
        <v>42</v>
      </c>
      <c r="AX221" s="13" t="s">
        <v>90</v>
      </c>
      <c r="AY221" s="244" t="s">
        <v>152</v>
      </c>
    </row>
    <row r="222" s="2" customFormat="1" ht="16.5" customHeight="1">
      <c r="A222" s="42"/>
      <c r="B222" s="43"/>
      <c r="C222" s="216" t="s">
        <v>447</v>
      </c>
      <c r="D222" s="216" t="s">
        <v>155</v>
      </c>
      <c r="E222" s="217" t="s">
        <v>499</v>
      </c>
      <c r="F222" s="218" t="s">
        <v>500</v>
      </c>
      <c r="G222" s="219" t="s">
        <v>219</v>
      </c>
      <c r="H222" s="220">
        <v>1173</v>
      </c>
      <c r="I222" s="221"/>
      <c r="J222" s="222">
        <f>ROUND(I222*H222,2)</f>
        <v>0</v>
      </c>
      <c r="K222" s="218" t="s">
        <v>251</v>
      </c>
      <c r="L222" s="48"/>
      <c r="M222" s="223" t="s">
        <v>44</v>
      </c>
      <c r="N222" s="224" t="s">
        <v>53</v>
      </c>
      <c r="O222" s="88"/>
      <c r="P222" s="225">
        <f>O222*H222</f>
        <v>0</v>
      </c>
      <c r="Q222" s="225">
        <v>0.00034000000000000002</v>
      </c>
      <c r="R222" s="225">
        <f>Q222*H222</f>
        <v>0.39882000000000001</v>
      </c>
      <c r="S222" s="225">
        <v>0</v>
      </c>
      <c r="T222" s="226">
        <f>S222*H222</f>
        <v>0</v>
      </c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R222" s="227" t="s">
        <v>171</v>
      </c>
      <c r="AT222" s="227" t="s">
        <v>155</v>
      </c>
      <c r="AU222" s="227" t="s">
        <v>21</v>
      </c>
      <c r="AY222" s="20" t="s">
        <v>152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90</v>
      </c>
      <c r="BK222" s="228">
        <f>ROUND(I222*H222,2)</f>
        <v>0</v>
      </c>
      <c r="BL222" s="20" t="s">
        <v>171</v>
      </c>
      <c r="BM222" s="227" t="s">
        <v>1005</v>
      </c>
    </row>
    <row r="223" s="2" customFormat="1">
      <c r="A223" s="42"/>
      <c r="B223" s="43"/>
      <c r="C223" s="44"/>
      <c r="D223" s="249" t="s">
        <v>253</v>
      </c>
      <c r="E223" s="44"/>
      <c r="F223" s="250" t="s">
        <v>502</v>
      </c>
      <c r="G223" s="44"/>
      <c r="H223" s="44"/>
      <c r="I223" s="231"/>
      <c r="J223" s="44"/>
      <c r="K223" s="44"/>
      <c r="L223" s="48"/>
      <c r="M223" s="232"/>
      <c r="N223" s="233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0" t="s">
        <v>253</v>
      </c>
      <c r="AU223" s="20" t="s">
        <v>21</v>
      </c>
    </row>
    <row r="224" s="13" customFormat="1">
      <c r="A224" s="13"/>
      <c r="B224" s="234"/>
      <c r="C224" s="235"/>
      <c r="D224" s="229" t="s">
        <v>166</v>
      </c>
      <c r="E224" s="236" t="s">
        <v>44</v>
      </c>
      <c r="F224" s="237" t="s">
        <v>207</v>
      </c>
      <c r="G224" s="235"/>
      <c r="H224" s="238">
        <v>1173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166</v>
      </c>
      <c r="AU224" s="244" t="s">
        <v>21</v>
      </c>
      <c r="AV224" s="13" t="s">
        <v>21</v>
      </c>
      <c r="AW224" s="13" t="s">
        <v>42</v>
      </c>
      <c r="AX224" s="13" t="s">
        <v>90</v>
      </c>
      <c r="AY224" s="244" t="s">
        <v>152</v>
      </c>
    </row>
    <row r="225" s="2" customFormat="1" ht="24.15" customHeight="1">
      <c r="A225" s="42"/>
      <c r="B225" s="43"/>
      <c r="C225" s="216" t="s">
        <v>451</v>
      </c>
      <c r="D225" s="216" t="s">
        <v>155</v>
      </c>
      <c r="E225" s="217" t="s">
        <v>504</v>
      </c>
      <c r="F225" s="218" t="s">
        <v>505</v>
      </c>
      <c r="G225" s="219" t="s">
        <v>219</v>
      </c>
      <c r="H225" s="220">
        <v>1173</v>
      </c>
      <c r="I225" s="221"/>
      <c r="J225" s="222">
        <f>ROUND(I225*H225,2)</f>
        <v>0</v>
      </c>
      <c r="K225" s="218" t="s">
        <v>251</v>
      </c>
      <c r="L225" s="48"/>
      <c r="M225" s="223" t="s">
        <v>44</v>
      </c>
      <c r="N225" s="224" t="s">
        <v>53</v>
      </c>
      <c r="O225" s="88"/>
      <c r="P225" s="225">
        <f>O225*H225</f>
        <v>0</v>
      </c>
      <c r="Q225" s="225">
        <v>0.10373</v>
      </c>
      <c r="R225" s="225">
        <f>Q225*H225</f>
        <v>121.67529</v>
      </c>
      <c r="S225" s="225">
        <v>0</v>
      </c>
      <c r="T225" s="226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27" t="s">
        <v>171</v>
      </c>
      <c r="AT225" s="227" t="s">
        <v>155</v>
      </c>
      <c r="AU225" s="227" t="s">
        <v>21</v>
      </c>
      <c r="AY225" s="20" t="s">
        <v>152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90</v>
      </c>
      <c r="BK225" s="228">
        <f>ROUND(I225*H225,2)</f>
        <v>0</v>
      </c>
      <c r="BL225" s="20" t="s">
        <v>171</v>
      </c>
      <c r="BM225" s="227" t="s">
        <v>1006</v>
      </c>
    </row>
    <row r="226" s="2" customFormat="1">
      <c r="A226" s="42"/>
      <c r="B226" s="43"/>
      <c r="C226" s="44"/>
      <c r="D226" s="249" t="s">
        <v>253</v>
      </c>
      <c r="E226" s="44"/>
      <c r="F226" s="250" t="s">
        <v>507</v>
      </c>
      <c r="G226" s="44"/>
      <c r="H226" s="44"/>
      <c r="I226" s="231"/>
      <c r="J226" s="44"/>
      <c r="K226" s="44"/>
      <c r="L226" s="48"/>
      <c r="M226" s="232"/>
      <c r="N226" s="233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0" t="s">
        <v>253</v>
      </c>
      <c r="AU226" s="20" t="s">
        <v>21</v>
      </c>
    </row>
    <row r="227" s="13" customFormat="1">
      <c r="A227" s="13"/>
      <c r="B227" s="234"/>
      <c r="C227" s="235"/>
      <c r="D227" s="229" t="s">
        <v>166</v>
      </c>
      <c r="E227" s="236" t="s">
        <v>44</v>
      </c>
      <c r="F227" s="237" t="s">
        <v>207</v>
      </c>
      <c r="G227" s="235"/>
      <c r="H227" s="238">
        <v>1173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166</v>
      </c>
      <c r="AU227" s="244" t="s">
        <v>21</v>
      </c>
      <c r="AV227" s="13" t="s">
        <v>21</v>
      </c>
      <c r="AW227" s="13" t="s">
        <v>42</v>
      </c>
      <c r="AX227" s="13" t="s">
        <v>90</v>
      </c>
      <c r="AY227" s="244" t="s">
        <v>152</v>
      </c>
    </row>
    <row r="228" s="12" customFormat="1" ht="22.8" customHeight="1">
      <c r="A228" s="12"/>
      <c r="B228" s="200"/>
      <c r="C228" s="201"/>
      <c r="D228" s="202" t="s">
        <v>81</v>
      </c>
      <c r="E228" s="214" t="s">
        <v>188</v>
      </c>
      <c r="F228" s="214" t="s">
        <v>508</v>
      </c>
      <c r="G228" s="201"/>
      <c r="H228" s="201"/>
      <c r="I228" s="204"/>
      <c r="J228" s="215">
        <f>BK228</f>
        <v>0</v>
      </c>
      <c r="K228" s="201"/>
      <c r="L228" s="206"/>
      <c r="M228" s="207"/>
      <c r="N228" s="208"/>
      <c r="O228" s="208"/>
      <c r="P228" s="209">
        <f>SUM(P229:P530)</f>
        <v>0</v>
      </c>
      <c r="Q228" s="208"/>
      <c r="R228" s="209">
        <f>SUM(R229:R530)</f>
        <v>10.875386730000001</v>
      </c>
      <c r="S228" s="208"/>
      <c r="T228" s="210">
        <f>SUM(T229:T530)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1" t="s">
        <v>90</v>
      </c>
      <c r="AT228" s="212" t="s">
        <v>81</v>
      </c>
      <c r="AU228" s="212" t="s">
        <v>90</v>
      </c>
      <c r="AY228" s="211" t="s">
        <v>152</v>
      </c>
      <c r="BK228" s="213">
        <f>SUM(BK229:BK530)</f>
        <v>0</v>
      </c>
    </row>
    <row r="229" s="2" customFormat="1" ht="24.15" customHeight="1">
      <c r="A229" s="42"/>
      <c r="B229" s="43"/>
      <c r="C229" s="216" t="s">
        <v>456</v>
      </c>
      <c r="D229" s="216" t="s">
        <v>155</v>
      </c>
      <c r="E229" s="217" t="s">
        <v>1007</v>
      </c>
      <c r="F229" s="218" t="s">
        <v>1008</v>
      </c>
      <c r="G229" s="219" t="s">
        <v>432</v>
      </c>
      <c r="H229" s="220">
        <v>6</v>
      </c>
      <c r="I229" s="221"/>
      <c r="J229" s="222">
        <f>ROUND(I229*H229,2)</f>
        <v>0</v>
      </c>
      <c r="K229" s="218" t="s">
        <v>251</v>
      </c>
      <c r="L229" s="48"/>
      <c r="M229" s="223" t="s">
        <v>44</v>
      </c>
      <c r="N229" s="224" t="s">
        <v>53</v>
      </c>
      <c r="O229" s="88"/>
      <c r="P229" s="225">
        <f>O229*H229</f>
        <v>0</v>
      </c>
      <c r="Q229" s="225">
        <v>0.00167</v>
      </c>
      <c r="R229" s="225">
        <f>Q229*H229</f>
        <v>0.010020000000000001</v>
      </c>
      <c r="S229" s="225">
        <v>0</v>
      </c>
      <c r="T229" s="226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7" t="s">
        <v>171</v>
      </c>
      <c r="AT229" s="227" t="s">
        <v>155</v>
      </c>
      <c r="AU229" s="227" t="s">
        <v>21</v>
      </c>
      <c r="AY229" s="20" t="s">
        <v>152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90</v>
      </c>
      <c r="BK229" s="228">
        <f>ROUND(I229*H229,2)</f>
        <v>0</v>
      </c>
      <c r="BL229" s="20" t="s">
        <v>171</v>
      </c>
      <c r="BM229" s="227" t="s">
        <v>1009</v>
      </c>
    </row>
    <row r="230" s="2" customFormat="1">
      <c r="A230" s="42"/>
      <c r="B230" s="43"/>
      <c r="C230" s="44"/>
      <c r="D230" s="249" t="s">
        <v>253</v>
      </c>
      <c r="E230" s="44"/>
      <c r="F230" s="250" t="s">
        <v>1010</v>
      </c>
      <c r="G230" s="44"/>
      <c r="H230" s="44"/>
      <c r="I230" s="231"/>
      <c r="J230" s="44"/>
      <c r="K230" s="44"/>
      <c r="L230" s="48"/>
      <c r="M230" s="232"/>
      <c r="N230" s="233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253</v>
      </c>
      <c r="AU230" s="20" t="s">
        <v>21</v>
      </c>
    </row>
    <row r="231" s="2" customFormat="1" ht="16.5" customHeight="1">
      <c r="A231" s="42"/>
      <c r="B231" s="43"/>
      <c r="C231" s="262" t="s">
        <v>460</v>
      </c>
      <c r="D231" s="262" t="s">
        <v>391</v>
      </c>
      <c r="E231" s="263" t="s">
        <v>1011</v>
      </c>
      <c r="F231" s="264" t="s">
        <v>1012</v>
      </c>
      <c r="G231" s="265" t="s">
        <v>432</v>
      </c>
      <c r="H231" s="266">
        <v>4.04</v>
      </c>
      <c r="I231" s="267"/>
      <c r="J231" s="268">
        <f>ROUND(I231*H231,2)</f>
        <v>0</v>
      </c>
      <c r="K231" s="264" t="s">
        <v>251</v>
      </c>
      <c r="L231" s="269"/>
      <c r="M231" s="270" t="s">
        <v>44</v>
      </c>
      <c r="N231" s="271" t="s">
        <v>53</v>
      </c>
      <c r="O231" s="88"/>
      <c r="P231" s="225">
        <f>O231*H231</f>
        <v>0</v>
      </c>
      <c r="Q231" s="225">
        <v>0.016500000000000001</v>
      </c>
      <c r="R231" s="225">
        <f>Q231*H231</f>
        <v>0.066659999999999997</v>
      </c>
      <c r="S231" s="225">
        <v>0</v>
      </c>
      <c r="T231" s="226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27" t="s">
        <v>188</v>
      </c>
      <c r="AT231" s="227" t="s">
        <v>391</v>
      </c>
      <c r="AU231" s="227" t="s">
        <v>21</v>
      </c>
      <c r="AY231" s="20" t="s">
        <v>152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20" t="s">
        <v>90</v>
      </c>
      <c r="BK231" s="228">
        <f>ROUND(I231*H231,2)</f>
        <v>0</v>
      </c>
      <c r="BL231" s="20" t="s">
        <v>171</v>
      </c>
      <c r="BM231" s="227" t="s">
        <v>1013</v>
      </c>
    </row>
    <row r="232" s="13" customFormat="1">
      <c r="A232" s="13"/>
      <c r="B232" s="234"/>
      <c r="C232" s="235"/>
      <c r="D232" s="229" t="s">
        <v>166</v>
      </c>
      <c r="E232" s="236" t="s">
        <v>44</v>
      </c>
      <c r="F232" s="237" t="s">
        <v>1014</v>
      </c>
      <c r="G232" s="235"/>
      <c r="H232" s="238">
        <v>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166</v>
      </c>
      <c r="AU232" s="244" t="s">
        <v>21</v>
      </c>
      <c r="AV232" s="13" t="s">
        <v>21</v>
      </c>
      <c r="AW232" s="13" t="s">
        <v>42</v>
      </c>
      <c r="AX232" s="13" t="s">
        <v>82</v>
      </c>
      <c r="AY232" s="244" t="s">
        <v>152</v>
      </c>
    </row>
    <row r="233" s="13" customFormat="1">
      <c r="A233" s="13"/>
      <c r="B233" s="234"/>
      <c r="C233" s="235"/>
      <c r="D233" s="229" t="s">
        <v>166</v>
      </c>
      <c r="E233" s="236" t="s">
        <v>44</v>
      </c>
      <c r="F233" s="237" t="s">
        <v>1015</v>
      </c>
      <c r="G233" s="235"/>
      <c r="H233" s="238">
        <v>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166</v>
      </c>
      <c r="AU233" s="244" t="s">
        <v>21</v>
      </c>
      <c r="AV233" s="13" t="s">
        <v>21</v>
      </c>
      <c r="AW233" s="13" t="s">
        <v>42</v>
      </c>
      <c r="AX233" s="13" t="s">
        <v>82</v>
      </c>
      <c r="AY233" s="244" t="s">
        <v>152</v>
      </c>
    </row>
    <row r="234" s="13" customFormat="1">
      <c r="A234" s="13"/>
      <c r="B234" s="234"/>
      <c r="C234" s="235"/>
      <c r="D234" s="229" t="s">
        <v>166</v>
      </c>
      <c r="E234" s="236" t="s">
        <v>44</v>
      </c>
      <c r="F234" s="237" t="s">
        <v>1016</v>
      </c>
      <c r="G234" s="235"/>
      <c r="H234" s="238">
        <v>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166</v>
      </c>
      <c r="AU234" s="244" t="s">
        <v>21</v>
      </c>
      <c r="AV234" s="13" t="s">
        <v>21</v>
      </c>
      <c r="AW234" s="13" t="s">
        <v>42</v>
      </c>
      <c r="AX234" s="13" t="s">
        <v>82</v>
      </c>
      <c r="AY234" s="244" t="s">
        <v>152</v>
      </c>
    </row>
    <row r="235" s="13" customFormat="1">
      <c r="A235" s="13"/>
      <c r="B235" s="234"/>
      <c r="C235" s="235"/>
      <c r="D235" s="229" t="s">
        <v>166</v>
      </c>
      <c r="E235" s="236" t="s">
        <v>44</v>
      </c>
      <c r="F235" s="237" t="s">
        <v>1017</v>
      </c>
      <c r="G235" s="235"/>
      <c r="H235" s="238">
        <v>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166</v>
      </c>
      <c r="AU235" s="244" t="s">
        <v>21</v>
      </c>
      <c r="AV235" s="13" t="s">
        <v>21</v>
      </c>
      <c r="AW235" s="13" t="s">
        <v>42</v>
      </c>
      <c r="AX235" s="13" t="s">
        <v>82</v>
      </c>
      <c r="AY235" s="244" t="s">
        <v>152</v>
      </c>
    </row>
    <row r="236" s="14" customFormat="1">
      <c r="A236" s="14"/>
      <c r="B236" s="251"/>
      <c r="C236" s="252"/>
      <c r="D236" s="229" t="s">
        <v>166</v>
      </c>
      <c r="E236" s="253" t="s">
        <v>44</v>
      </c>
      <c r="F236" s="254" t="s">
        <v>261</v>
      </c>
      <c r="G236" s="252"/>
      <c r="H236" s="255">
        <v>4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166</v>
      </c>
      <c r="AU236" s="261" t="s">
        <v>21</v>
      </c>
      <c r="AV236" s="14" t="s">
        <v>171</v>
      </c>
      <c r="AW236" s="14" t="s">
        <v>42</v>
      </c>
      <c r="AX236" s="14" t="s">
        <v>90</v>
      </c>
      <c r="AY236" s="261" t="s">
        <v>152</v>
      </c>
    </row>
    <row r="237" s="13" customFormat="1">
      <c r="A237" s="13"/>
      <c r="B237" s="234"/>
      <c r="C237" s="235"/>
      <c r="D237" s="229" t="s">
        <v>166</v>
      </c>
      <c r="E237" s="235"/>
      <c r="F237" s="237" t="s">
        <v>1018</v>
      </c>
      <c r="G237" s="235"/>
      <c r="H237" s="238">
        <v>4.04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166</v>
      </c>
      <c r="AU237" s="244" t="s">
        <v>21</v>
      </c>
      <c r="AV237" s="13" t="s">
        <v>21</v>
      </c>
      <c r="AW237" s="13" t="s">
        <v>4</v>
      </c>
      <c r="AX237" s="13" t="s">
        <v>90</v>
      </c>
      <c r="AY237" s="244" t="s">
        <v>152</v>
      </c>
    </row>
    <row r="238" s="2" customFormat="1" ht="16.5" customHeight="1">
      <c r="A238" s="42"/>
      <c r="B238" s="43"/>
      <c r="C238" s="262" t="s">
        <v>466</v>
      </c>
      <c r="D238" s="262" t="s">
        <v>391</v>
      </c>
      <c r="E238" s="263" t="s">
        <v>1019</v>
      </c>
      <c r="F238" s="264" t="s">
        <v>1020</v>
      </c>
      <c r="G238" s="265" t="s">
        <v>432</v>
      </c>
      <c r="H238" s="266">
        <v>1.01</v>
      </c>
      <c r="I238" s="267"/>
      <c r="J238" s="268">
        <f>ROUND(I238*H238,2)</f>
        <v>0</v>
      </c>
      <c r="K238" s="264" t="s">
        <v>251</v>
      </c>
      <c r="L238" s="269"/>
      <c r="M238" s="270" t="s">
        <v>44</v>
      </c>
      <c r="N238" s="271" t="s">
        <v>53</v>
      </c>
      <c r="O238" s="88"/>
      <c r="P238" s="225">
        <f>O238*H238</f>
        <v>0</v>
      </c>
      <c r="Q238" s="225">
        <v>0.0095999999999999992</v>
      </c>
      <c r="R238" s="225">
        <f>Q238*H238</f>
        <v>0.0096959999999999998</v>
      </c>
      <c r="S238" s="225">
        <v>0</v>
      </c>
      <c r="T238" s="226">
        <f>S238*H238</f>
        <v>0</v>
      </c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R238" s="227" t="s">
        <v>188</v>
      </c>
      <c r="AT238" s="227" t="s">
        <v>391</v>
      </c>
      <c r="AU238" s="227" t="s">
        <v>21</v>
      </c>
      <c r="AY238" s="20" t="s">
        <v>152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20" t="s">
        <v>90</v>
      </c>
      <c r="BK238" s="228">
        <f>ROUND(I238*H238,2)</f>
        <v>0</v>
      </c>
      <c r="BL238" s="20" t="s">
        <v>171</v>
      </c>
      <c r="BM238" s="227" t="s">
        <v>1021</v>
      </c>
    </row>
    <row r="239" s="13" customFormat="1">
      <c r="A239" s="13"/>
      <c r="B239" s="234"/>
      <c r="C239" s="235"/>
      <c r="D239" s="229" t="s">
        <v>166</v>
      </c>
      <c r="E239" s="235"/>
      <c r="F239" s="237" t="s">
        <v>538</v>
      </c>
      <c r="G239" s="235"/>
      <c r="H239" s="238">
        <v>1.01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166</v>
      </c>
      <c r="AU239" s="244" t="s">
        <v>21</v>
      </c>
      <c r="AV239" s="13" t="s">
        <v>21</v>
      </c>
      <c r="AW239" s="13" t="s">
        <v>4</v>
      </c>
      <c r="AX239" s="13" t="s">
        <v>90</v>
      </c>
      <c r="AY239" s="244" t="s">
        <v>152</v>
      </c>
    </row>
    <row r="240" s="2" customFormat="1" ht="16.5" customHeight="1">
      <c r="A240" s="42"/>
      <c r="B240" s="43"/>
      <c r="C240" s="262" t="s">
        <v>472</v>
      </c>
      <c r="D240" s="262" t="s">
        <v>391</v>
      </c>
      <c r="E240" s="263" t="s">
        <v>1022</v>
      </c>
      <c r="F240" s="264" t="s">
        <v>1023</v>
      </c>
      <c r="G240" s="265" t="s">
        <v>432</v>
      </c>
      <c r="H240" s="266">
        <v>1.01</v>
      </c>
      <c r="I240" s="267"/>
      <c r="J240" s="268">
        <f>ROUND(I240*H240,2)</f>
        <v>0</v>
      </c>
      <c r="K240" s="264" t="s">
        <v>251</v>
      </c>
      <c r="L240" s="269"/>
      <c r="M240" s="270" t="s">
        <v>44</v>
      </c>
      <c r="N240" s="271" t="s">
        <v>53</v>
      </c>
      <c r="O240" s="88"/>
      <c r="P240" s="225">
        <f>O240*H240</f>
        <v>0</v>
      </c>
      <c r="Q240" s="225">
        <v>0.0097000000000000003</v>
      </c>
      <c r="R240" s="225">
        <f>Q240*H240</f>
        <v>0.0097970000000000002</v>
      </c>
      <c r="S240" s="225">
        <v>0</v>
      </c>
      <c r="T240" s="226">
        <f>S240*H240</f>
        <v>0</v>
      </c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R240" s="227" t="s">
        <v>188</v>
      </c>
      <c r="AT240" s="227" t="s">
        <v>391</v>
      </c>
      <c r="AU240" s="227" t="s">
        <v>21</v>
      </c>
      <c r="AY240" s="20" t="s">
        <v>152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90</v>
      </c>
      <c r="BK240" s="228">
        <f>ROUND(I240*H240,2)</f>
        <v>0</v>
      </c>
      <c r="BL240" s="20" t="s">
        <v>171</v>
      </c>
      <c r="BM240" s="227" t="s">
        <v>1024</v>
      </c>
    </row>
    <row r="241" s="13" customFormat="1">
      <c r="A241" s="13"/>
      <c r="B241" s="234"/>
      <c r="C241" s="235"/>
      <c r="D241" s="229" t="s">
        <v>166</v>
      </c>
      <c r="E241" s="235"/>
      <c r="F241" s="237" t="s">
        <v>538</v>
      </c>
      <c r="G241" s="235"/>
      <c r="H241" s="238">
        <v>1.01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166</v>
      </c>
      <c r="AU241" s="244" t="s">
        <v>21</v>
      </c>
      <c r="AV241" s="13" t="s">
        <v>21</v>
      </c>
      <c r="AW241" s="13" t="s">
        <v>4</v>
      </c>
      <c r="AX241" s="13" t="s">
        <v>90</v>
      </c>
      <c r="AY241" s="244" t="s">
        <v>152</v>
      </c>
    </row>
    <row r="242" s="2" customFormat="1" ht="24.15" customHeight="1">
      <c r="A242" s="42"/>
      <c r="B242" s="43"/>
      <c r="C242" s="216" t="s">
        <v>478</v>
      </c>
      <c r="D242" s="216" t="s">
        <v>155</v>
      </c>
      <c r="E242" s="217" t="s">
        <v>1025</v>
      </c>
      <c r="F242" s="218" t="s">
        <v>1026</v>
      </c>
      <c r="G242" s="219" t="s">
        <v>432</v>
      </c>
      <c r="H242" s="220">
        <v>4</v>
      </c>
      <c r="I242" s="221"/>
      <c r="J242" s="222">
        <f>ROUND(I242*H242,2)</f>
        <v>0</v>
      </c>
      <c r="K242" s="218" t="s">
        <v>251</v>
      </c>
      <c r="L242" s="48"/>
      <c r="M242" s="223" t="s">
        <v>44</v>
      </c>
      <c r="N242" s="224" t="s">
        <v>53</v>
      </c>
      <c r="O242" s="88"/>
      <c r="P242" s="225">
        <f>O242*H242</f>
        <v>0</v>
      </c>
      <c r="Q242" s="225">
        <v>0.00167</v>
      </c>
      <c r="R242" s="225">
        <f>Q242*H242</f>
        <v>0.0066800000000000002</v>
      </c>
      <c r="S242" s="225">
        <v>0</v>
      </c>
      <c r="T242" s="226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27" t="s">
        <v>171</v>
      </c>
      <c r="AT242" s="227" t="s">
        <v>155</v>
      </c>
      <c r="AU242" s="227" t="s">
        <v>21</v>
      </c>
      <c r="AY242" s="20" t="s">
        <v>152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20" t="s">
        <v>90</v>
      </c>
      <c r="BK242" s="228">
        <f>ROUND(I242*H242,2)</f>
        <v>0</v>
      </c>
      <c r="BL242" s="20" t="s">
        <v>171</v>
      </c>
      <c r="BM242" s="227" t="s">
        <v>1027</v>
      </c>
    </row>
    <row r="243" s="2" customFormat="1">
      <c r="A243" s="42"/>
      <c r="B243" s="43"/>
      <c r="C243" s="44"/>
      <c r="D243" s="249" t="s">
        <v>253</v>
      </c>
      <c r="E243" s="44"/>
      <c r="F243" s="250" t="s">
        <v>1028</v>
      </c>
      <c r="G243" s="44"/>
      <c r="H243" s="44"/>
      <c r="I243" s="231"/>
      <c r="J243" s="44"/>
      <c r="K243" s="44"/>
      <c r="L243" s="48"/>
      <c r="M243" s="232"/>
      <c r="N243" s="233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253</v>
      </c>
      <c r="AU243" s="20" t="s">
        <v>21</v>
      </c>
    </row>
    <row r="244" s="13" customFormat="1">
      <c r="A244" s="13"/>
      <c r="B244" s="234"/>
      <c r="C244" s="235"/>
      <c r="D244" s="229" t="s">
        <v>166</v>
      </c>
      <c r="E244" s="236" t="s">
        <v>44</v>
      </c>
      <c r="F244" s="237" t="s">
        <v>171</v>
      </c>
      <c r="G244" s="235"/>
      <c r="H244" s="238">
        <v>4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166</v>
      </c>
      <c r="AU244" s="244" t="s">
        <v>21</v>
      </c>
      <c r="AV244" s="13" t="s">
        <v>21</v>
      </c>
      <c r="AW244" s="13" t="s">
        <v>42</v>
      </c>
      <c r="AX244" s="13" t="s">
        <v>90</v>
      </c>
      <c r="AY244" s="244" t="s">
        <v>152</v>
      </c>
    </row>
    <row r="245" s="2" customFormat="1" ht="16.5" customHeight="1">
      <c r="A245" s="42"/>
      <c r="B245" s="43"/>
      <c r="C245" s="262" t="s">
        <v>484</v>
      </c>
      <c r="D245" s="262" t="s">
        <v>391</v>
      </c>
      <c r="E245" s="263" t="s">
        <v>1029</v>
      </c>
      <c r="F245" s="264" t="s">
        <v>1030</v>
      </c>
      <c r="G245" s="265" t="s">
        <v>432</v>
      </c>
      <c r="H245" s="266">
        <v>1.01</v>
      </c>
      <c r="I245" s="267"/>
      <c r="J245" s="268">
        <f>ROUND(I245*H245,2)</f>
        <v>0</v>
      </c>
      <c r="K245" s="264" t="s">
        <v>251</v>
      </c>
      <c r="L245" s="269"/>
      <c r="M245" s="270" t="s">
        <v>44</v>
      </c>
      <c r="N245" s="271" t="s">
        <v>53</v>
      </c>
      <c r="O245" s="88"/>
      <c r="P245" s="225">
        <f>O245*H245</f>
        <v>0</v>
      </c>
      <c r="Q245" s="225">
        <v>0.0094999999999999998</v>
      </c>
      <c r="R245" s="225">
        <f>Q245*H245</f>
        <v>0.0095949999999999994</v>
      </c>
      <c r="S245" s="225">
        <v>0</v>
      </c>
      <c r="T245" s="226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27" t="s">
        <v>188</v>
      </c>
      <c r="AT245" s="227" t="s">
        <v>391</v>
      </c>
      <c r="AU245" s="227" t="s">
        <v>21</v>
      </c>
      <c r="AY245" s="20" t="s">
        <v>152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20" t="s">
        <v>90</v>
      </c>
      <c r="BK245" s="228">
        <f>ROUND(I245*H245,2)</f>
        <v>0</v>
      </c>
      <c r="BL245" s="20" t="s">
        <v>171</v>
      </c>
      <c r="BM245" s="227" t="s">
        <v>1031</v>
      </c>
    </row>
    <row r="246" s="13" customFormat="1">
      <c r="A246" s="13"/>
      <c r="B246" s="234"/>
      <c r="C246" s="235"/>
      <c r="D246" s="229" t="s">
        <v>166</v>
      </c>
      <c r="E246" s="235"/>
      <c r="F246" s="237" t="s">
        <v>538</v>
      </c>
      <c r="G246" s="235"/>
      <c r="H246" s="238">
        <v>1.01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166</v>
      </c>
      <c r="AU246" s="244" t="s">
        <v>21</v>
      </c>
      <c r="AV246" s="13" t="s">
        <v>21</v>
      </c>
      <c r="AW246" s="13" t="s">
        <v>4</v>
      </c>
      <c r="AX246" s="13" t="s">
        <v>90</v>
      </c>
      <c r="AY246" s="244" t="s">
        <v>152</v>
      </c>
    </row>
    <row r="247" s="2" customFormat="1" ht="16.5" customHeight="1">
      <c r="A247" s="42"/>
      <c r="B247" s="43"/>
      <c r="C247" s="262" t="s">
        <v>489</v>
      </c>
      <c r="D247" s="262" t="s">
        <v>391</v>
      </c>
      <c r="E247" s="263" t="s">
        <v>1032</v>
      </c>
      <c r="F247" s="264" t="s">
        <v>1033</v>
      </c>
      <c r="G247" s="265" t="s">
        <v>432</v>
      </c>
      <c r="H247" s="266">
        <v>2.02</v>
      </c>
      <c r="I247" s="267"/>
      <c r="J247" s="268">
        <f>ROUND(I247*H247,2)</f>
        <v>0</v>
      </c>
      <c r="K247" s="264" t="s">
        <v>251</v>
      </c>
      <c r="L247" s="269"/>
      <c r="M247" s="270" t="s">
        <v>44</v>
      </c>
      <c r="N247" s="271" t="s">
        <v>53</v>
      </c>
      <c r="O247" s="88"/>
      <c r="P247" s="225">
        <f>O247*H247</f>
        <v>0</v>
      </c>
      <c r="Q247" s="225">
        <v>0.011299999999999999</v>
      </c>
      <c r="R247" s="225">
        <f>Q247*H247</f>
        <v>0.022825999999999999</v>
      </c>
      <c r="S247" s="225">
        <v>0</v>
      </c>
      <c r="T247" s="226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27" t="s">
        <v>188</v>
      </c>
      <c r="AT247" s="227" t="s">
        <v>391</v>
      </c>
      <c r="AU247" s="227" t="s">
        <v>21</v>
      </c>
      <c r="AY247" s="20" t="s">
        <v>152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20" t="s">
        <v>90</v>
      </c>
      <c r="BK247" s="228">
        <f>ROUND(I247*H247,2)</f>
        <v>0</v>
      </c>
      <c r="BL247" s="20" t="s">
        <v>171</v>
      </c>
      <c r="BM247" s="227" t="s">
        <v>1034</v>
      </c>
    </row>
    <row r="248" s="13" customFormat="1">
      <c r="A248" s="13"/>
      <c r="B248" s="234"/>
      <c r="C248" s="235"/>
      <c r="D248" s="229" t="s">
        <v>166</v>
      </c>
      <c r="E248" s="235"/>
      <c r="F248" s="237" t="s">
        <v>533</v>
      </c>
      <c r="G248" s="235"/>
      <c r="H248" s="238">
        <v>2.02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166</v>
      </c>
      <c r="AU248" s="244" t="s">
        <v>21</v>
      </c>
      <c r="AV248" s="13" t="s">
        <v>21</v>
      </c>
      <c r="AW248" s="13" t="s">
        <v>4</v>
      </c>
      <c r="AX248" s="13" t="s">
        <v>90</v>
      </c>
      <c r="AY248" s="244" t="s">
        <v>152</v>
      </c>
    </row>
    <row r="249" s="2" customFormat="1" ht="16.5" customHeight="1">
      <c r="A249" s="42"/>
      <c r="B249" s="43"/>
      <c r="C249" s="262" t="s">
        <v>494</v>
      </c>
      <c r="D249" s="262" t="s">
        <v>391</v>
      </c>
      <c r="E249" s="263" t="s">
        <v>1035</v>
      </c>
      <c r="F249" s="264" t="s">
        <v>1036</v>
      </c>
      <c r="G249" s="265" t="s">
        <v>432</v>
      </c>
      <c r="H249" s="266">
        <v>1.01</v>
      </c>
      <c r="I249" s="267"/>
      <c r="J249" s="268">
        <f>ROUND(I249*H249,2)</f>
        <v>0</v>
      </c>
      <c r="K249" s="264" t="s">
        <v>251</v>
      </c>
      <c r="L249" s="269"/>
      <c r="M249" s="270" t="s">
        <v>44</v>
      </c>
      <c r="N249" s="271" t="s">
        <v>53</v>
      </c>
      <c r="O249" s="88"/>
      <c r="P249" s="225">
        <f>O249*H249</f>
        <v>0</v>
      </c>
      <c r="Q249" s="225">
        <v>0.0126</v>
      </c>
      <c r="R249" s="225">
        <f>Q249*H249</f>
        <v>0.012726</v>
      </c>
      <c r="S249" s="225">
        <v>0</v>
      </c>
      <c r="T249" s="226">
        <f>S249*H249</f>
        <v>0</v>
      </c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R249" s="227" t="s">
        <v>188</v>
      </c>
      <c r="AT249" s="227" t="s">
        <v>391</v>
      </c>
      <c r="AU249" s="227" t="s">
        <v>21</v>
      </c>
      <c r="AY249" s="20" t="s">
        <v>152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90</v>
      </c>
      <c r="BK249" s="228">
        <f>ROUND(I249*H249,2)</f>
        <v>0</v>
      </c>
      <c r="BL249" s="20" t="s">
        <v>171</v>
      </c>
      <c r="BM249" s="227" t="s">
        <v>1037</v>
      </c>
    </row>
    <row r="250" s="13" customFormat="1">
      <c r="A250" s="13"/>
      <c r="B250" s="234"/>
      <c r="C250" s="235"/>
      <c r="D250" s="229" t="s">
        <v>166</v>
      </c>
      <c r="E250" s="235"/>
      <c r="F250" s="237" t="s">
        <v>538</v>
      </c>
      <c r="G250" s="235"/>
      <c r="H250" s="238">
        <v>1.01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166</v>
      </c>
      <c r="AU250" s="244" t="s">
        <v>21</v>
      </c>
      <c r="AV250" s="13" t="s">
        <v>21</v>
      </c>
      <c r="AW250" s="13" t="s">
        <v>4</v>
      </c>
      <c r="AX250" s="13" t="s">
        <v>90</v>
      </c>
      <c r="AY250" s="244" t="s">
        <v>152</v>
      </c>
    </row>
    <row r="251" s="2" customFormat="1" ht="24.15" customHeight="1">
      <c r="A251" s="42"/>
      <c r="B251" s="43"/>
      <c r="C251" s="216" t="s">
        <v>29</v>
      </c>
      <c r="D251" s="216" t="s">
        <v>155</v>
      </c>
      <c r="E251" s="217" t="s">
        <v>1038</v>
      </c>
      <c r="F251" s="218" t="s">
        <v>1039</v>
      </c>
      <c r="G251" s="219" t="s">
        <v>432</v>
      </c>
      <c r="H251" s="220">
        <v>6</v>
      </c>
      <c r="I251" s="221"/>
      <c r="J251" s="222">
        <f>ROUND(I251*H251,2)</f>
        <v>0</v>
      </c>
      <c r="K251" s="218" t="s">
        <v>251</v>
      </c>
      <c r="L251" s="48"/>
      <c r="M251" s="223" t="s">
        <v>44</v>
      </c>
      <c r="N251" s="224" t="s">
        <v>53</v>
      </c>
      <c r="O251" s="88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27" t="s">
        <v>171</v>
      </c>
      <c r="AT251" s="227" t="s">
        <v>155</v>
      </c>
      <c r="AU251" s="227" t="s">
        <v>21</v>
      </c>
      <c r="AY251" s="20" t="s">
        <v>152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20" t="s">
        <v>90</v>
      </c>
      <c r="BK251" s="228">
        <f>ROUND(I251*H251,2)</f>
        <v>0</v>
      </c>
      <c r="BL251" s="20" t="s">
        <v>171</v>
      </c>
      <c r="BM251" s="227" t="s">
        <v>1040</v>
      </c>
    </row>
    <row r="252" s="2" customFormat="1">
      <c r="A252" s="42"/>
      <c r="B252" s="43"/>
      <c r="C252" s="44"/>
      <c r="D252" s="249" t="s">
        <v>253</v>
      </c>
      <c r="E252" s="44"/>
      <c r="F252" s="250" t="s">
        <v>1041</v>
      </c>
      <c r="G252" s="44"/>
      <c r="H252" s="44"/>
      <c r="I252" s="231"/>
      <c r="J252" s="44"/>
      <c r="K252" s="44"/>
      <c r="L252" s="48"/>
      <c r="M252" s="232"/>
      <c r="N252" s="233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253</v>
      </c>
      <c r="AU252" s="20" t="s">
        <v>21</v>
      </c>
    </row>
    <row r="253" s="13" customFormat="1">
      <c r="A253" s="13"/>
      <c r="B253" s="234"/>
      <c r="C253" s="235"/>
      <c r="D253" s="229" t="s">
        <v>166</v>
      </c>
      <c r="E253" s="236" t="s">
        <v>44</v>
      </c>
      <c r="F253" s="237" t="s">
        <v>151</v>
      </c>
      <c r="G253" s="235"/>
      <c r="H253" s="238">
        <v>5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166</v>
      </c>
      <c r="AU253" s="244" t="s">
        <v>21</v>
      </c>
      <c r="AV253" s="13" t="s">
        <v>21</v>
      </c>
      <c r="AW253" s="13" t="s">
        <v>42</v>
      </c>
      <c r="AX253" s="13" t="s">
        <v>82</v>
      </c>
      <c r="AY253" s="244" t="s">
        <v>152</v>
      </c>
    </row>
    <row r="254" s="13" customFormat="1">
      <c r="A254" s="13"/>
      <c r="B254" s="234"/>
      <c r="C254" s="235"/>
      <c r="D254" s="229" t="s">
        <v>166</v>
      </c>
      <c r="E254" s="236" t="s">
        <v>44</v>
      </c>
      <c r="F254" s="237" t="s">
        <v>1042</v>
      </c>
      <c r="G254" s="235"/>
      <c r="H254" s="238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166</v>
      </c>
      <c r="AU254" s="244" t="s">
        <v>21</v>
      </c>
      <c r="AV254" s="13" t="s">
        <v>21</v>
      </c>
      <c r="AW254" s="13" t="s">
        <v>42</v>
      </c>
      <c r="AX254" s="13" t="s">
        <v>82</v>
      </c>
      <c r="AY254" s="244" t="s">
        <v>152</v>
      </c>
    </row>
    <row r="255" s="14" customFormat="1">
      <c r="A255" s="14"/>
      <c r="B255" s="251"/>
      <c r="C255" s="252"/>
      <c r="D255" s="229" t="s">
        <v>166</v>
      </c>
      <c r="E255" s="253" t="s">
        <v>44</v>
      </c>
      <c r="F255" s="254" t="s">
        <v>261</v>
      </c>
      <c r="G255" s="252"/>
      <c r="H255" s="255">
        <v>6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166</v>
      </c>
      <c r="AU255" s="261" t="s">
        <v>21</v>
      </c>
      <c r="AV255" s="14" t="s">
        <v>171</v>
      </c>
      <c r="AW255" s="14" t="s">
        <v>42</v>
      </c>
      <c r="AX255" s="14" t="s">
        <v>90</v>
      </c>
      <c r="AY255" s="261" t="s">
        <v>152</v>
      </c>
    </row>
    <row r="256" s="2" customFormat="1" ht="16.5" customHeight="1">
      <c r="A256" s="42"/>
      <c r="B256" s="43"/>
      <c r="C256" s="262" t="s">
        <v>503</v>
      </c>
      <c r="D256" s="262" t="s">
        <v>391</v>
      </c>
      <c r="E256" s="263" t="s">
        <v>1043</v>
      </c>
      <c r="F256" s="264" t="s">
        <v>1044</v>
      </c>
      <c r="G256" s="265" t="s">
        <v>432</v>
      </c>
      <c r="H256" s="266">
        <v>4.04</v>
      </c>
      <c r="I256" s="267"/>
      <c r="J256" s="268">
        <f>ROUND(I256*H256,2)</f>
        <v>0</v>
      </c>
      <c r="K256" s="264" t="s">
        <v>251</v>
      </c>
      <c r="L256" s="269"/>
      <c r="M256" s="270" t="s">
        <v>44</v>
      </c>
      <c r="N256" s="271" t="s">
        <v>53</v>
      </c>
      <c r="O256" s="88"/>
      <c r="P256" s="225">
        <f>O256*H256</f>
        <v>0</v>
      </c>
      <c r="Q256" s="225">
        <v>0.0178</v>
      </c>
      <c r="R256" s="225">
        <f>Q256*H256</f>
        <v>0.071912000000000004</v>
      </c>
      <c r="S256" s="225">
        <v>0</v>
      </c>
      <c r="T256" s="226">
        <f>S256*H256</f>
        <v>0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27" t="s">
        <v>188</v>
      </c>
      <c r="AT256" s="227" t="s">
        <v>391</v>
      </c>
      <c r="AU256" s="227" t="s">
        <v>21</v>
      </c>
      <c r="AY256" s="20" t="s">
        <v>152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20" t="s">
        <v>90</v>
      </c>
      <c r="BK256" s="228">
        <f>ROUND(I256*H256,2)</f>
        <v>0</v>
      </c>
      <c r="BL256" s="20" t="s">
        <v>171</v>
      </c>
      <c r="BM256" s="227" t="s">
        <v>1045</v>
      </c>
    </row>
    <row r="257" s="13" customFormat="1">
      <c r="A257" s="13"/>
      <c r="B257" s="234"/>
      <c r="C257" s="235"/>
      <c r="D257" s="229" t="s">
        <v>166</v>
      </c>
      <c r="E257" s="236" t="s">
        <v>44</v>
      </c>
      <c r="F257" s="237" t="s">
        <v>167</v>
      </c>
      <c r="G257" s="235"/>
      <c r="H257" s="238">
        <v>3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166</v>
      </c>
      <c r="AU257" s="244" t="s">
        <v>21</v>
      </c>
      <c r="AV257" s="13" t="s">
        <v>21</v>
      </c>
      <c r="AW257" s="13" t="s">
        <v>42</v>
      </c>
      <c r="AX257" s="13" t="s">
        <v>82</v>
      </c>
      <c r="AY257" s="244" t="s">
        <v>152</v>
      </c>
    </row>
    <row r="258" s="13" customFormat="1">
      <c r="A258" s="13"/>
      <c r="B258" s="234"/>
      <c r="C258" s="235"/>
      <c r="D258" s="229" t="s">
        <v>166</v>
      </c>
      <c r="E258" s="236" t="s">
        <v>44</v>
      </c>
      <c r="F258" s="237" t="s">
        <v>1042</v>
      </c>
      <c r="G258" s="235"/>
      <c r="H258" s="238">
        <v>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166</v>
      </c>
      <c r="AU258" s="244" t="s">
        <v>21</v>
      </c>
      <c r="AV258" s="13" t="s">
        <v>21</v>
      </c>
      <c r="AW258" s="13" t="s">
        <v>42</v>
      </c>
      <c r="AX258" s="13" t="s">
        <v>82</v>
      </c>
      <c r="AY258" s="244" t="s">
        <v>152</v>
      </c>
    </row>
    <row r="259" s="14" customFormat="1">
      <c r="A259" s="14"/>
      <c r="B259" s="251"/>
      <c r="C259" s="252"/>
      <c r="D259" s="229" t="s">
        <v>166</v>
      </c>
      <c r="E259" s="253" t="s">
        <v>44</v>
      </c>
      <c r="F259" s="254" t="s">
        <v>261</v>
      </c>
      <c r="G259" s="252"/>
      <c r="H259" s="255">
        <v>4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166</v>
      </c>
      <c r="AU259" s="261" t="s">
        <v>21</v>
      </c>
      <c r="AV259" s="14" t="s">
        <v>171</v>
      </c>
      <c r="AW259" s="14" t="s">
        <v>42</v>
      </c>
      <c r="AX259" s="14" t="s">
        <v>90</v>
      </c>
      <c r="AY259" s="261" t="s">
        <v>152</v>
      </c>
    </row>
    <row r="260" s="13" customFormat="1">
      <c r="A260" s="13"/>
      <c r="B260" s="234"/>
      <c r="C260" s="235"/>
      <c r="D260" s="229" t="s">
        <v>166</v>
      </c>
      <c r="E260" s="235"/>
      <c r="F260" s="237" t="s">
        <v>1018</v>
      </c>
      <c r="G260" s="235"/>
      <c r="H260" s="238">
        <v>4.04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166</v>
      </c>
      <c r="AU260" s="244" t="s">
        <v>21</v>
      </c>
      <c r="AV260" s="13" t="s">
        <v>21</v>
      </c>
      <c r="AW260" s="13" t="s">
        <v>4</v>
      </c>
      <c r="AX260" s="13" t="s">
        <v>90</v>
      </c>
      <c r="AY260" s="244" t="s">
        <v>152</v>
      </c>
    </row>
    <row r="261" s="2" customFormat="1" ht="16.5" customHeight="1">
      <c r="A261" s="42"/>
      <c r="B261" s="43"/>
      <c r="C261" s="262" t="s">
        <v>509</v>
      </c>
      <c r="D261" s="262" t="s">
        <v>391</v>
      </c>
      <c r="E261" s="263" t="s">
        <v>1046</v>
      </c>
      <c r="F261" s="264" t="s">
        <v>1047</v>
      </c>
      <c r="G261" s="265" t="s">
        <v>432</v>
      </c>
      <c r="H261" s="266">
        <v>2.02</v>
      </c>
      <c r="I261" s="267"/>
      <c r="J261" s="268">
        <f>ROUND(I261*H261,2)</f>
        <v>0</v>
      </c>
      <c r="K261" s="264" t="s">
        <v>251</v>
      </c>
      <c r="L261" s="269"/>
      <c r="M261" s="270" t="s">
        <v>44</v>
      </c>
      <c r="N261" s="271" t="s">
        <v>53</v>
      </c>
      <c r="O261" s="88"/>
      <c r="P261" s="225">
        <f>O261*H261</f>
        <v>0</v>
      </c>
      <c r="Q261" s="225">
        <v>0.019400000000000001</v>
      </c>
      <c r="R261" s="225">
        <f>Q261*H261</f>
        <v>0.039188000000000001</v>
      </c>
      <c r="S261" s="225">
        <v>0</v>
      </c>
      <c r="T261" s="226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27" t="s">
        <v>188</v>
      </c>
      <c r="AT261" s="227" t="s">
        <v>391</v>
      </c>
      <c r="AU261" s="227" t="s">
        <v>21</v>
      </c>
      <c r="AY261" s="20" t="s">
        <v>152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20" t="s">
        <v>90</v>
      </c>
      <c r="BK261" s="228">
        <f>ROUND(I261*H261,2)</f>
        <v>0</v>
      </c>
      <c r="BL261" s="20" t="s">
        <v>171</v>
      </c>
      <c r="BM261" s="227" t="s">
        <v>1048</v>
      </c>
    </row>
    <row r="262" s="13" customFormat="1">
      <c r="A262" s="13"/>
      <c r="B262" s="234"/>
      <c r="C262" s="235"/>
      <c r="D262" s="229" t="s">
        <v>166</v>
      </c>
      <c r="E262" s="235"/>
      <c r="F262" s="237" t="s">
        <v>533</v>
      </c>
      <c r="G262" s="235"/>
      <c r="H262" s="238">
        <v>2.02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166</v>
      </c>
      <c r="AU262" s="244" t="s">
        <v>21</v>
      </c>
      <c r="AV262" s="13" t="s">
        <v>21</v>
      </c>
      <c r="AW262" s="13" t="s">
        <v>4</v>
      </c>
      <c r="AX262" s="13" t="s">
        <v>90</v>
      </c>
      <c r="AY262" s="244" t="s">
        <v>152</v>
      </c>
    </row>
    <row r="263" s="2" customFormat="1" ht="24.15" customHeight="1">
      <c r="A263" s="42"/>
      <c r="B263" s="43"/>
      <c r="C263" s="216" t="s">
        <v>514</v>
      </c>
      <c r="D263" s="216" t="s">
        <v>155</v>
      </c>
      <c r="E263" s="217" t="s">
        <v>1049</v>
      </c>
      <c r="F263" s="218" t="s">
        <v>1050</v>
      </c>
      <c r="G263" s="219" t="s">
        <v>432</v>
      </c>
      <c r="H263" s="220">
        <v>2</v>
      </c>
      <c r="I263" s="221"/>
      <c r="J263" s="222">
        <f>ROUND(I263*H263,2)</f>
        <v>0</v>
      </c>
      <c r="K263" s="218" t="s">
        <v>251</v>
      </c>
      <c r="L263" s="48"/>
      <c r="M263" s="223" t="s">
        <v>44</v>
      </c>
      <c r="N263" s="224" t="s">
        <v>53</v>
      </c>
      <c r="O263" s="88"/>
      <c r="P263" s="225">
        <f>O263*H263</f>
        <v>0</v>
      </c>
      <c r="Q263" s="225">
        <v>0.00282</v>
      </c>
      <c r="R263" s="225">
        <f>Q263*H263</f>
        <v>0.00564</v>
      </c>
      <c r="S263" s="225">
        <v>0</v>
      </c>
      <c r="T263" s="226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27" t="s">
        <v>171</v>
      </c>
      <c r="AT263" s="227" t="s">
        <v>155</v>
      </c>
      <c r="AU263" s="227" t="s">
        <v>21</v>
      </c>
      <c r="AY263" s="20" t="s">
        <v>152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20" t="s">
        <v>90</v>
      </c>
      <c r="BK263" s="228">
        <f>ROUND(I263*H263,2)</f>
        <v>0</v>
      </c>
      <c r="BL263" s="20" t="s">
        <v>171</v>
      </c>
      <c r="BM263" s="227" t="s">
        <v>1051</v>
      </c>
    </row>
    <row r="264" s="2" customFormat="1">
      <c r="A264" s="42"/>
      <c r="B264" s="43"/>
      <c r="C264" s="44"/>
      <c r="D264" s="249" t="s">
        <v>253</v>
      </c>
      <c r="E264" s="44"/>
      <c r="F264" s="250" t="s">
        <v>1052</v>
      </c>
      <c r="G264" s="44"/>
      <c r="H264" s="44"/>
      <c r="I264" s="231"/>
      <c r="J264" s="44"/>
      <c r="K264" s="44"/>
      <c r="L264" s="48"/>
      <c r="M264" s="232"/>
      <c r="N264" s="233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253</v>
      </c>
      <c r="AU264" s="20" t="s">
        <v>21</v>
      </c>
    </row>
    <row r="265" s="13" customFormat="1">
      <c r="A265" s="13"/>
      <c r="B265" s="234"/>
      <c r="C265" s="235"/>
      <c r="D265" s="229" t="s">
        <v>166</v>
      </c>
      <c r="E265" s="236" t="s">
        <v>44</v>
      </c>
      <c r="F265" s="237" t="s">
        <v>21</v>
      </c>
      <c r="G265" s="235"/>
      <c r="H265" s="238">
        <v>2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166</v>
      </c>
      <c r="AU265" s="244" t="s">
        <v>21</v>
      </c>
      <c r="AV265" s="13" t="s">
        <v>21</v>
      </c>
      <c r="AW265" s="13" t="s">
        <v>42</v>
      </c>
      <c r="AX265" s="13" t="s">
        <v>90</v>
      </c>
      <c r="AY265" s="244" t="s">
        <v>152</v>
      </c>
    </row>
    <row r="266" s="2" customFormat="1" ht="16.5" customHeight="1">
      <c r="A266" s="42"/>
      <c r="B266" s="43"/>
      <c r="C266" s="262" t="s">
        <v>519</v>
      </c>
      <c r="D266" s="262" t="s">
        <v>391</v>
      </c>
      <c r="E266" s="263" t="s">
        <v>1053</v>
      </c>
      <c r="F266" s="264" t="s">
        <v>1054</v>
      </c>
      <c r="G266" s="265" t="s">
        <v>432</v>
      </c>
      <c r="H266" s="266">
        <v>1.01</v>
      </c>
      <c r="I266" s="267"/>
      <c r="J266" s="268">
        <f>ROUND(I266*H266,2)</f>
        <v>0</v>
      </c>
      <c r="K266" s="264" t="s">
        <v>251</v>
      </c>
      <c r="L266" s="269"/>
      <c r="M266" s="270" t="s">
        <v>44</v>
      </c>
      <c r="N266" s="271" t="s">
        <v>53</v>
      </c>
      <c r="O266" s="88"/>
      <c r="P266" s="225">
        <f>O266*H266</f>
        <v>0</v>
      </c>
      <c r="Q266" s="225">
        <v>0.014</v>
      </c>
      <c r="R266" s="225">
        <f>Q266*H266</f>
        <v>0.01414</v>
      </c>
      <c r="S266" s="225">
        <v>0</v>
      </c>
      <c r="T266" s="226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27" t="s">
        <v>188</v>
      </c>
      <c r="AT266" s="227" t="s">
        <v>391</v>
      </c>
      <c r="AU266" s="227" t="s">
        <v>21</v>
      </c>
      <c r="AY266" s="20" t="s">
        <v>152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20" t="s">
        <v>90</v>
      </c>
      <c r="BK266" s="228">
        <f>ROUND(I266*H266,2)</f>
        <v>0</v>
      </c>
      <c r="BL266" s="20" t="s">
        <v>171</v>
      </c>
      <c r="BM266" s="227" t="s">
        <v>1055</v>
      </c>
    </row>
    <row r="267" s="13" customFormat="1">
      <c r="A267" s="13"/>
      <c r="B267" s="234"/>
      <c r="C267" s="235"/>
      <c r="D267" s="229" t="s">
        <v>166</v>
      </c>
      <c r="E267" s="235"/>
      <c r="F267" s="237" t="s">
        <v>538</v>
      </c>
      <c r="G267" s="235"/>
      <c r="H267" s="238">
        <v>1.01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166</v>
      </c>
      <c r="AU267" s="244" t="s">
        <v>21</v>
      </c>
      <c r="AV267" s="13" t="s">
        <v>21</v>
      </c>
      <c r="AW267" s="13" t="s">
        <v>4</v>
      </c>
      <c r="AX267" s="13" t="s">
        <v>90</v>
      </c>
      <c r="AY267" s="244" t="s">
        <v>152</v>
      </c>
    </row>
    <row r="268" s="2" customFormat="1" ht="16.5" customHeight="1">
      <c r="A268" s="42"/>
      <c r="B268" s="43"/>
      <c r="C268" s="262" t="s">
        <v>529</v>
      </c>
      <c r="D268" s="262" t="s">
        <v>391</v>
      </c>
      <c r="E268" s="263" t="s">
        <v>1056</v>
      </c>
      <c r="F268" s="264" t="s">
        <v>1057</v>
      </c>
      <c r="G268" s="265" t="s">
        <v>432</v>
      </c>
      <c r="H268" s="266">
        <v>1.01</v>
      </c>
      <c r="I268" s="267"/>
      <c r="J268" s="268">
        <f>ROUND(I268*H268,2)</f>
        <v>0</v>
      </c>
      <c r="K268" s="264" t="s">
        <v>251</v>
      </c>
      <c r="L268" s="269"/>
      <c r="M268" s="270" t="s">
        <v>44</v>
      </c>
      <c r="N268" s="271" t="s">
        <v>53</v>
      </c>
      <c r="O268" s="88"/>
      <c r="P268" s="225">
        <f>O268*H268</f>
        <v>0</v>
      </c>
      <c r="Q268" s="225">
        <v>0.0167</v>
      </c>
      <c r="R268" s="225">
        <f>Q268*H268</f>
        <v>0.016867</v>
      </c>
      <c r="S268" s="225">
        <v>0</v>
      </c>
      <c r="T268" s="226">
        <f>S268*H268</f>
        <v>0</v>
      </c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R268" s="227" t="s">
        <v>188</v>
      </c>
      <c r="AT268" s="227" t="s">
        <v>391</v>
      </c>
      <c r="AU268" s="227" t="s">
        <v>21</v>
      </c>
      <c r="AY268" s="20" t="s">
        <v>152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0" t="s">
        <v>90</v>
      </c>
      <c r="BK268" s="228">
        <f>ROUND(I268*H268,2)</f>
        <v>0</v>
      </c>
      <c r="BL268" s="20" t="s">
        <v>171</v>
      </c>
      <c r="BM268" s="227" t="s">
        <v>1058</v>
      </c>
    </row>
    <row r="269" s="13" customFormat="1">
      <c r="A269" s="13"/>
      <c r="B269" s="234"/>
      <c r="C269" s="235"/>
      <c r="D269" s="229" t="s">
        <v>166</v>
      </c>
      <c r="E269" s="235"/>
      <c r="F269" s="237" t="s">
        <v>538</v>
      </c>
      <c r="G269" s="235"/>
      <c r="H269" s="238">
        <v>1.01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166</v>
      </c>
      <c r="AU269" s="244" t="s">
        <v>21</v>
      </c>
      <c r="AV269" s="13" t="s">
        <v>21</v>
      </c>
      <c r="AW269" s="13" t="s">
        <v>4</v>
      </c>
      <c r="AX269" s="13" t="s">
        <v>90</v>
      </c>
      <c r="AY269" s="244" t="s">
        <v>152</v>
      </c>
    </row>
    <row r="270" s="2" customFormat="1" ht="24.15" customHeight="1">
      <c r="A270" s="42"/>
      <c r="B270" s="43"/>
      <c r="C270" s="216" t="s">
        <v>534</v>
      </c>
      <c r="D270" s="216" t="s">
        <v>155</v>
      </c>
      <c r="E270" s="217" t="s">
        <v>1059</v>
      </c>
      <c r="F270" s="218" t="s">
        <v>1060</v>
      </c>
      <c r="G270" s="219" t="s">
        <v>283</v>
      </c>
      <c r="H270" s="220">
        <v>90.5</v>
      </c>
      <c r="I270" s="221"/>
      <c r="J270" s="222">
        <f>ROUND(I270*H270,2)</f>
        <v>0</v>
      </c>
      <c r="K270" s="218" t="s">
        <v>251</v>
      </c>
      <c r="L270" s="48"/>
      <c r="M270" s="223" t="s">
        <v>44</v>
      </c>
      <c r="N270" s="224" t="s">
        <v>53</v>
      </c>
      <c r="O270" s="88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27" t="s">
        <v>171</v>
      </c>
      <c r="AT270" s="227" t="s">
        <v>155</v>
      </c>
      <c r="AU270" s="227" t="s">
        <v>21</v>
      </c>
      <c r="AY270" s="20" t="s">
        <v>152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20" t="s">
        <v>90</v>
      </c>
      <c r="BK270" s="228">
        <f>ROUND(I270*H270,2)</f>
        <v>0</v>
      </c>
      <c r="BL270" s="20" t="s">
        <v>171</v>
      </c>
      <c r="BM270" s="227" t="s">
        <v>1061</v>
      </c>
    </row>
    <row r="271" s="2" customFormat="1">
      <c r="A271" s="42"/>
      <c r="B271" s="43"/>
      <c r="C271" s="44"/>
      <c r="D271" s="249" t="s">
        <v>253</v>
      </c>
      <c r="E271" s="44"/>
      <c r="F271" s="250" t="s">
        <v>1062</v>
      </c>
      <c r="G271" s="44"/>
      <c r="H271" s="44"/>
      <c r="I271" s="231"/>
      <c r="J271" s="44"/>
      <c r="K271" s="44"/>
      <c r="L271" s="48"/>
      <c r="M271" s="232"/>
      <c r="N271" s="233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253</v>
      </c>
      <c r="AU271" s="20" t="s">
        <v>21</v>
      </c>
    </row>
    <row r="272" s="13" customFormat="1">
      <c r="A272" s="13"/>
      <c r="B272" s="234"/>
      <c r="C272" s="235"/>
      <c r="D272" s="229" t="s">
        <v>166</v>
      </c>
      <c r="E272" s="236" t="s">
        <v>44</v>
      </c>
      <c r="F272" s="237" t="s">
        <v>1063</v>
      </c>
      <c r="G272" s="235"/>
      <c r="H272" s="238">
        <v>90.5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166</v>
      </c>
      <c r="AU272" s="244" t="s">
        <v>21</v>
      </c>
      <c r="AV272" s="13" t="s">
        <v>21</v>
      </c>
      <c r="AW272" s="13" t="s">
        <v>42</v>
      </c>
      <c r="AX272" s="13" t="s">
        <v>90</v>
      </c>
      <c r="AY272" s="244" t="s">
        <v>152</v>
      </c>
    </row>
    <row r="273" s="2" customFormat="1" ht="16.5" customHeight="1">
      <c r="A273" s="42"/>
      <c r="B273" s="43"/>
      <c r="C273" s="262" t="s">
        <v>539</v>
      </c>
      <c r="D273" s="262" t="s">
        <v>391</v>
      </c>
      <c r="E273" s="263" t="s">
        <v>1064</v>
      </c>
      <c r="F273" s="264" t="s">
        <v>1065</v>
      </c>
      <c r="G273" s="265" t="s">
        <v>283</v>
      </c>
      <c r="H273" s="266">
        <v>91.858000000000004</v>
      </c>
      <c r="I273" s="267"/>
      <c r="J273" s="268">
        <f>ROUND(I273*H273,2)</f>
        <v>0</v>
      </c>
      <c r="K273" s="264" t="s">
        <v>251</v>
      </c>
      <c r="L273" s="269"/>
      <c r="M273" s="270" t="s">
        <v>44</v>
      </c>
      <c r="N273" s="271" t="s">
        <v>53</v>
      </c>
      <c r="O273" s="88"/>
      <c r="P273" s="225">
        <f>O273*H273</f>
        <v>0</v>
      </c>
      <c r="Q273" s="225">
        <v>0.00027</v>
      </c>
      <c r="R273" s="225">
        <f>Q273*H273</f>
        <v>0.024801660000000003</v>
      </c>
      <c r="S273" s="225">
        <v>0</v>
      </c>
      <c r="T273" s="226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27" t="s">
        <v>188</v>
      </c>
      <c r="AT273" s="227" t="s">
        <v>391</v>
      </c>
      <c r="AU273" s="227" t="s">
        <v>21</v>
      </c>
      <c r="AY273" s="20" t="s">
        <v>152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20" t="s">
        <v>90</v>
      </c>
      <c r="BK273" s="228">
        <f>ROUND(I273*H273,2)</f>
        <v>0</v>
      </c>
      <c r="BL273" s="20" t="s">
        <v>171</v>
      </c>
      <c r="BM273" s="227" t="s">
        <v>1066</v>
      </c>
    </row>
    <row r="274" s="13" customFormat="1">
      <c r="A274" s="13"/>
      <c r="B274" s="234"/>
      <c r="C274" s="235"/>
      <c r="D274" s="229" t="s">
        <v>166</v>
      </c>
      <c r="E274" s="236" t="s">
        <v>44</v>
      </c>
      <c r="F274" s="237" t="s">
        <v>1067</v>
      </c>
      <c r="G274" s="235"/>
      <c r="H274" s="238">
        <v>91.858000000000004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166</v>
      </c>
      <c r="AU274" s="244" t="s">
        <v>21</v>
      </c>
      <c r="AV274" s="13" t="s">
        <v>21</v>
      </c>
      <c r="AW274" s="13" t="s">
        <v>42</v>
      </c>
      <c r="AX274" s="13" t="s">
        <v>90</v>
      </c>
      <c r="AY274" s="244" t="s">
        <v>152</v>
      </c>
    </row>
    <row r="275" s="2" customFormat="1" ht="24.15" customHeight="1">
      <c r="A275" s="42"/>
      <c r="B275" s="43"/>
      <c r="C275" s="216" t="s">
        <v>543</v>
      </c>
      <c r="D275" s="216" t="s">
        <v>155</v>
      </c>
      <c r="E275" s="217" t="s">
        <v>1068</v>
      </c>
      <c r="F275" s="218" t="s">
        <v>1069</v>
      </c>
      <c r="G275" s="219" t="s">
        <v>283</v>
      </c>
      <c r="H275" s="220">
        <v>1</v>
      </c>
      <c r="I275" s="221"/>
      <c r="J275" s="222">
        <f>ROUND(I275*H275,2)</f>
        <v>0</v>
      </c>
      <c r="K275" s="218" t="s">
        <v>251</v>
      </c>
      <c r="L275" s="48"/>
      <c r="M275" s="223" t="s">
        <v>44</v>
      </c>
      <c r="N275" s="224" t="s">
        <v>53</v>
      </c>
      <c r="O275" s="88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27" t="s">
        <v>171</v>
      </c>
      <c r="AT275" s="227" t="s">
        <v>155</v>
      </c>
      <c r="AU275" s="227" t="s">
        <v>21</v>
      </c>
      <c r="AY275" s="20" t="s">
        <v>152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20" t="s">
        <v>90</v>
      </c>
      <c r="BK275" s="228">
        <f>ROUND(I275*H275,2)</f>
        <v>0</v>
      </c>
      <c r="BL275" s="20" t="s">
        <v>171</v>
      </c>
      <c r="BM275" s="227" t="s">
        <v>1070</v>
      </c>
    </row>
    <row r="276" s="2" customFormat="1">
      <c r="A276" s="42"/>
      <c r="B276" s="43"/>
      <c r="C276" s="44"/>
      <c r="D276" s="249" t="s">
        <v>253</v>
      </c>
      <c r="E276" s="44"/>
      <c r="F276" s="250" t="s">
        <v>1071</v>
      </c>
      <c r="G276" s="44"/>
      <c r="H276" s="44"/>
      <c r="I276" s="231"/>
      <c r="J276" s="44"/>
      <c r="K276" s="44"/>
      <c r="L276" s="48"/>
      <c r="M276" s="232"/>
      <c r="N276" s="233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253</v>
      </c>
      <c r="AU276" s="20" t="s">
        <v>21</v>
      </c>
    </row>
    <row r="277" s="2" customFormat="1" ht="16.5" customHeight="1">
      <c r="A277" s="42"/>
      <c r="B277" s="43"/>
      <c r="C277" s="262" t="s">
        <v>548</v>
      </c>
      <c r="D277" s="262" t="s">
        <v>391</v>
      </c>
      <c r="E277" s="263" t="s">
        <v>1072</v>
      </c>
      <c r="F277" s="264" t="s">
        <v>1073</v>
      </c>
      <c r="G277" s="265" t="s">
        <v>283</v>
      </c>
      <c r="H277" s="266">
        <v>1.0149999999999999</v>
      </c>
      <c r="I277" s="267"/>
      <c r="J277" s="268">
        <f>ROUND(I277*H277,2)</f>
        <v>0</v>
      </c>
      <c r="K277" s="264" t="s">
        <v>251</v>
      </c>
      <c r="L277" s="269"/>
      <c r="M277" s="270" t="s">
        <v>44</v>
      </c>
      <c r="N277" s="271" t="s">
        <v>53</v>
      </c>
      <c r="O277" s="88"/>
      <c r="P277" s="225">
        <f>O277*H277</f>
        <v>0</v>
      </c>
      <c r="Q277" s="225">
        <v>0.0010499999999999999</v>
      </c>
      <c r="R277" s="225">
        <f>Q277*H277</f>
        <v>0.0010657499999999999</v>
      </c>
      <c r="S277" s="225">
        <v>0</v>
      </c>
      <c r="T277" s="226">
        <f>S277*H277</f>
        <v>0</v>
      </c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R277" s="227" t="s">
        <v>188</v>
      </c>
      <c r="AT277" s="227" t="s">
        <v>391</v>
      </c>
      <c r="AU277" s="227" t="s">
        <v>21</v>
      </c>
      <c r="AY277" s="20" t="s">
        <v>152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20" t="s">
        <v>90</v>
      </c>
      <c r="BK277" s="228">
        <f>ROUND(I277*H277,2)</f>
        <v>0</v>
      </c>
      <c r="BL277" s="20" t="s">
        <v>171</v>
      </c>
      <c r="BM277" s="227" t="s">
        <v>1074</v>
      </c>
    </row>
    <row r="278" s="13" customFormat="1">
      <c r="A278" s="13"/>
      <c r="B278" s="234"/>
      <c r="C278" s="235"/>
      <c r="D278" s="229" t="s">
        <v>166</v>
      </c>
      <c r="E278" s="236" t="s">
        <v>44</v>
      </c>
      <c r="F278" s="237" t="s">
        <v>1075</v>
      </c>
      <c r="G278" s="235"/>
      <c r="H278" s="238">
        <v>1.0149999999999999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166</v>
      </c>
      <c r="AU278" s="244" t="s">
        <v>21</v>
      </c>
      <c r="AV278" s="13" t="s">
        <v>21</v>
      </c>
      <c r="AW278" s="13" t="s">
        <v>42</v>
      </c>
      <c r="AX278" s="13" t="s">
        <v>90</v>
      </c>
      <c r="AY278" s="244" t="s">
        <v>152</v>
      </c>
    </row>
    <row r="279" s="2" customFormat="1" ht="24.15" customHeight="1">
      <c r="A279" s="42"/>
      <c r="B279" s="43"/>
      <c r="C279" s="216" t="s">
        <v>553</v>
      </c>
      <c r="D279" s="216" t="s">
        <v>155</v>
      </c>
      <c r="E279" s="217" t="s">
        <v>1076</v>
      </c>
      <c r="F279" s="218" t="s">
        <v>1077</v>
      </c>
      <c r="G279" s="219" t="s">
        <v>283</v>
      </c>
      <c r="H279" s="220">
        <v>353</v>
      </c>
      <c r="I279" s="221"/>
      <c r="J279" s="222">
        <f>ROUND(I279*H279,2)</f>
        <v>0</v>
      </c>
      <c r="K279" s="218" t="s">
        <v>251</v>
      </c>
      <c r="L279" s="48"/>
      <c r="M279" s="223" t="s">
        <v>44</v>
      </c>
      <c r="N279" s="224" t="s">
        <v>53</v>
      </c>
      <c r="O279" s="88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27" t="s">
        <v>171</v>
      </c>
      <c r="AT279" s="227" t="s">
        <v>155</v>
      </c>
      <c r="AU279" s="227" t="s">
        <v>21</v>
      </c>
      <c r="AY279" s="20" t="s">
        <v>152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90</v>
      </c>
      <c r="BK279" s="228">
        <f>ROUND(I279*H279,2)</f>
        <v>0</v>
      </c>
      <c r="BL279" s="20" t="s">
        <v>171</v>
      </c>
      <c r="BM279" s="227" t="s">
        <v>1078</v>
      </c>
    </row>
    <row r="280" s="2" customFormat="1">
      <c r="A280" s="42"/>
      <c r="B280" s="43"/>
      <c r="C280" s="44"/>
      <c r="D280" s="249" t="s">
        <v>253</v>
      </c>
      <c r="E280" s="44"/>
      <c r="F280" s="250" t="s">
        <v>1079</v>
      </c>
      <c r="G280" s="44"/>
      <c r="H280" s="44"/>
      <c r="I280" s="231"/>
      <c r="J280" s="44"/>
      <c r="K280" s="44"/>
      <c r="L280" s="48"/>
      <c r="M280" s="232"/>
      <c r="N280" s="233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253</v>
      </c>
      <c r="AU280" s="20" t="s">
        <v>21</v>
      </c>
    </row>
    <row r="281" s="13" customFormat="1">
      <c r="A281" s="13"/>
      <c r="B281" s="234"/>
      <c r="C281" s="235"/>
      <c r="D281" s="229" t="s">
        <v>166</v>
      </c>
      <c r="E281" s="236" t="s">
        <v>44</v>
      </c>
      <c r="F281" s="237" t="s">
        <v>1080</v>
      </c>
      <c r="G281" s="235"/>
      <c r="H281" s="238">
        <v>159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166</v>
      </c>
      <c r="AU281" s="244" t="s">
        <v>21</v>
      </c>
      <c r="AV281" s="13" t="s">
        <v>21</v>
      </c>
      <c r="AW281" s="13" t="s">
        <v>42</v>
      </c>
      <c r="AX281" s="13" t="s">
        <v>82</v>
      </c>
      <c r="AY281" s="244" t="s">
        <v>152</v>
      </c>
    </row>
    <row r="282" s="13" customFormat="1">
      <c r="A282" s="13"/>
      <c r="B282" s="234"/>
      <c r="C282" s="235"/>
      <c r="D282" s="229" t="s">
        <v>166</v>
      </c>
      <c r="E282" s="236" t="s">
        <v>44</v>
      </c>
      <c r="F282" s="237" t="s">
        <v>1081</v>
      </c>
      <c r="G282" s="235"/>
      <c r="H282" s="238">
        <v>136.5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166</v>
      </c>
      <c r="AU282" s="244" t="s">
        <v>21</v>
      </c>
      <c r="AV282" s="13" t="s">
        <v>21</v>
      </c>
      <c r="AW282" s="13" t="s">
        <v>42</v>
      </c>
      <c r="AX282" s="13" t="s">
        <v>82</v>
      </c>
      <c r="AY282" s="244" t="s">
        <v>152</v>
      </c>
    </row>
    <row r="283" s="13" customFormat="1">
      <c r="A283" s="13"/>
      <c r="B283" s="234"/>
      <c r="C283" s="235"/>
      <c r="D283" s="229" t="s">
        <v>166</v>
      </c>
      <c r="E283" s="236" t="s">
        <v>44</v>
      </c>
      <c r="F283" s="237" t="s">
        <v>1082</v>
      </c>
      <c r="G283" s="235"/>
      <c r="H283" s="238">
        <v>57.5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166</v>
      </c>
      <c r="AU283" s="244" t="s">
        <v>21</v>
      </c>
      <c r="AV283" s="13" t="s">
        <v>21</v>
      </c>
      <c r="AW283" s="13" t="s">
        <v>42</v>
      </c>
      <c r="AX283" s="13" t="s">
        <v>82</v>
      </c>
      <c r="AY283" s="244" t="s">
        <v>152</v>
      </c>
    </row>
    <row r="284" s="14" customFormat="1">
      <c r="A284" s="14"/>
      <c r="B284" s="251"/>
      <c r="C284" s="252"/>
      <c r="D284" s="229" t="s">
        <v>166</v>
      </c>
      <c r="E284" s="253" t="s">
        <v>44</v>
      </c>
      <c r="F284" s="254" t="s">
        <v>261</v>
      </c>
      <c r="G284" s="252"/>
      <c r="H284" s="255">
        <v>353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1" t="s">
        <v>166</v>
      </c>
      <c r="AU284" s="261" t="s">
        <v>21</v>
      </c>
      <c r="AV284" s="14" t="s">
        <v>171</v>
      </c>
      <c r="AW284" s="14" t="s">
        <v>42</v>
      </c>
      <c r="AX284" s="14" t="s">
        <v>90</v>
      </c>
      <c r="AY284" s="261" t="s">
        <v>152</v>
      </c>
    </row>
    <row r="285" s="2" customFormat="1" ht="16.5" customHeight="1">
      <c r="A285" s="42"/>
      <c r="B285" s="43"/>
      <c r="C285" s="262" t="s">
        <v>558</v>
      </c>
      <c r="D285" s="262" t="s">
        <v>391</v>
      </c>
      <c r="E285" s="263" t="s">
        <v>1083</v>
      </c>
      <c r="F285" s="264" t="s">
        <v>1084</v>
      </c>
      <c r="G285" s="265" t="s">
        <v>283</v>
      </c>
      <c r="H285" s="266">
        <v>358.29500000000002</v>
      </c>
      <c r="I285" s="267"/>
      <c r="J285" s="268">
        <f>ROUND(I285*H285,2)</f>
        <v>0</v>
      </c>
      <c r="K285" s="264" t="s">
        <v>251</v>
      </c>
      <c r="L285" s="269"/>
      <c r="M285" s="270" t="s">
        <v>44</v>
      </c>
      <c r="N285" s="271" t="s">
        <v>53</v>
      </c>
      <c r="O285" s="88"/>
      <c r="P285" s="225">
        <f>O285*H285</f>
        <v>0</v>
      </c>
      <c r="Q285" s="225">
        <v>0.00214</v>
      </c>
      <c r="R285" s="225">
        <f>Q285*H285</f>
        <v>0.76675130000000002</v>
      </c>
      <c r="S285" s="225">
        <v>0</v>
      </c>
      <c r="T285" s="226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7" t="s">
        <v>188</v>
      </c>
      <c r="AT285" s="227" t="s">
        <v>391</v>
      </c>
      <c r="AU285" s="227" t="s">
        <v>21</v>
      </c>
      <c r="AY285" s="20" t="s">
        <v>152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20" t="s">
        <v>90</v>
      </c>
      <c r="BK285" s="228">
        <f>ROUND(I285*H285,2)</f>
        <v>0</v>
      </c>
      <c r="BL285" s="20" t="s">
        <v>171</v>
      </c>
      <c r="BM285" s="227" t="s">
        <v>1085</v>
      </c>
    </row>
    <row r="286" s="13" customFormat="1">
      <c r="A286" s="13"/>
      <c r="B286" s="234"/>
      <c r="C286" s="235"/>
      <c r="D286" s="229" t="s">
        <v>166</v>
      </c>
      <c r="E286" s="236" t="s">
        <v>44</v>
      </c>
      <c r="F286" s="237" t="s">
        <v>1086</v>
      </c>
      <c r="G286" s="235"/>
      <c r="H286" s="238">
        <v>358.29500000000002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166</v>
      </c>
      <c r="AU286" s="244" t="s">
        <v>21</v>
      </c>
      <c r="AV286" s="13" t="s">
        <v>21</v>
      </c>
      <c r="AW286" s="13" t="s">
        <v>42</v>
      </c>
      <c r="AX286" s="13" t="s">
        <v>90</v>
      </c>
      <c r="AY286" s="244" t="s">
        <v>152</v>
      </c>
    </row>
    <row r="287" s="2" customFormat="1" ht="24.15" customHeight="1">
      <c r="A287" s="42"/>
      <c r="B287" s="43"/>
      <c r="C287" s="216" t="s">
        <v>563</v>
      </c>
      <c r="D287" s="216" t="s">
        <v>155</v>
      </c>
      <c r="E287" s="217" t="s">
        <v>1087</v>
      </c>
      <c r="F287" s="218" t="s">
        <v>1088</v>
      </c>
      <c r="G287" s="219" t="s">
        <v>283</v>
      </c>
      <c r="H287" s="220">
        <v>339.63</v>
      </c>
      <c r="I287" s="221"/>
      <c r="J287" s="222">
        <f>ROUND(I287*H287,2)</f>
        <v>0</v>
      </c>
      <c r="K287" s="218" t="s">
        <v>251</v>
      </c>
      <c r="L287" s="48"/>
      <c r="M287" s="223" t="s">
        <v>44</v>
      </c>
      <c r="N287" s="224" t="s">
        <v>53</v>
      </c>
      <c r="O287" s="88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27" t="s">
        <v>171</v>
      </c>
      <c r="AT287" s="227" t="s">
        <v>155</v>
      </c>
      <c r="AU287" s="227" t="s">
        <v>21</v>
      </c>
      <c r="AY287" s="20" t="s">
        <v>152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20" t="s">
        <v>90</v>
      </c>
      <c r="BK287" s="228">
        <f>ROUND(I287*H287,2)</f>
        <v>0</v>
      </c>
      <c r="BL287" s="20" t="s">
        <v>171</v>
      </c>
      <c r="BM287" s="227" t="s">
        <v>1089</v>
      </c>
    </row>
    <row r="288" s="2" customFormat="1">
      <c r="A288" s="42"/>
      <c r="B288" s="43"/>
      <c r="C288" s="44"/>
      <c r="D288" s="249" t="s">
        <v>253</v>
      </c>
      <c r="E288" s="44"/>
      <c r="F288" s="250" t="s">
        <v>1090</v>
      </c>
      <c r="G288" s="44"/>
      <c r="H288" s="44"/>
      <c r="I288" s="231"/>
      <c r="J288" s="44"/>
      <c r="K288" s="44"/>
      <c r="L288" s="48"/>
      <c r="M288" s="232"/>
      <c r="N288" s="233"/>
      <c r="O288" s="88"/>
      <c r="P288" s="88"/>
      <c r="Q288" s="88"/>
      <c r="R288" s="88"/>
      <c r="S288" s="88"/>
      <c r="T288" s="89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T288" s="20" t="s">
        <v>253</v>
      </c>
      <c r="AU288" s="20" t="s">
        <v>21</v>
      </c>
    </row>
    <row r="289" s="13" customFormat="1">
      <c r="A289" s="13"/>
      <c r="B289" s="234"/>
      <c r="C289" s="235"/>
      <c r="D289" s="229" t="s">
        <v>166</v>
      </c>
      <c r="E289" s="236" t="s">
        <v>44</v>
      </c>
      <c r="F289" s="237" t="s">
        <v>1091</v>
      </c>
      <c r="G289" s="235"/>
      <c r="H289" s="238">
        <v>315.5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166</v>
      </c>
      <c r="AU289" s="244" t="s">
        <v>21</v>
      </c>
      <c r="AV289" s="13" t="s">
        <v>21</v>
      </c>
      <c r="AW289" s="13" t="s">
        <v>42</v>
      </c>
      <c r="AX289" s="13" t="s">
        <v>82</v>
      </c>
      <c r="AY289" s="244" t="s">
        <v>152</v>
      </c>
    </row>
    <row r="290" s="13" customFormat="1">
      <c r="A290" s="13"/>
      <c r="B290" s="234"/>
      <c r="C290" s="235"/>
      <c r="D290" s="229" t="s">
        <v>166</v>
      </c>
      <c r="E290" s="236" t="s">
        <v>44</v>
      </c>
      <c r="F290" s="237" t="s">
        <v>1092</v>
      </c>
      <c r="G290" s="235"/>
      <c r="H290" s="238">
        <v>24.129999999999999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166</v>
      </c>
      <c r="AU290" s="244" t="s">
        <v>21</v>
      </c>
      <c r="AV290" s="13" t="s">
        <v>21</v>
      </c>
      <c r="AW290" s="13" t="s">
        <v>42</v>
      </c>
      <c r="AX290" s="13" t="s">
        <v>82</v>
      </c>
      <c r="AY290" s="244" t="s">
        <v>152</v>
      </c>
    </row>
    <row r="291" s="14" customFormat="1">
      <c r="A291" s="14"/>
      <c r="B291" s="251"/>
      <c r="C291" s="252"/>
      <c r="D291" s="229" t="s">
        <v>166</v>
      </c>
      <c r="E291" s="253" t="s">
        <v>44</v>
      </c>
      <c r="F291" s="254" t="s">
        <v>261</v>
      </c>
      <c r="G291" s="252"/>
      <c r="H291" s="255">
        <v>339.63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166</v>
      </c>
      <c r="AU291" s="261" t="s">
        <v>21</v>
      </c>
      <c r="AV291" s="14" t="s">
        <v>171</v>
      </c>
      <c r="AW291" s="14" t="s">
        <v>42</v>
      </c>
      <c r="AX291" s="14" t="s">
        <v>90</v>
      </c>
      <c r="AY291" s="261" t="s">
        <v>152</v>
      </c>
    </row>
    <row r="292" s="2" customFormat="1" ht="16.5" customHeight="1">
      <c r="A292" s="42"/>
      <c r="B292" s="43"/>
      <c r="C292" s="262" t="s">
        <v>567</v>
      </c>
      <c r="D292" s="262" t="s">
        <v>391</v>
      </c>
      <c r="E292" s="263" t="s">
        <v>1093</v>
      </c>
      <c r="F292" s="264" t="s">
        <v>1094</v>
      </c>
      <c r="G292" s="265" t="s">
        <v>283</v>
      </c>
      <c r="H292" s="266">
        <v>344.72399999999999</v>
      </c>
      <c r="I292" s="267"/>
      <c r="J292" s="268">
        <f>ROUND(I292*H292,2)</f>
        <v>0</v>
      </c>
      <c r="K292" s="264" t="s">
        <v>251</v>
      </c>
      <c r="L292" s="269"/>
      <c r="M292" s="270" t="s">
        <v>44</v>
      </c>
      <c r="N292" s="271" t="s">
        <v>53</v>
      </c>
      <c r="O292" s="88"/>
      <c r="P292" s="225">
        <f>O292*H292</f>
        <v>0</v>
      </c>
      <c r="Q292" s="225">
        <v>0.0031800000000000001</v>
      </c>
      <c r="R292" s="225">
        <f>Q292*H292</f>
        <v>1.0962223200000001</v>
      </c>
      <c r="S292" s="225">
        <v>0</v>
      </c>
      <c r="T292" s="226">
        <f>S292*H292</f>
        <v>0</v>
      </c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R292" s="227" t="s">
        <v>188</v>
      </c>
      <c r="AT292" s="227" t="s">
        <v>391</v>
      </c>
      <c r="AU292" s="227" t="s">
        <v>21</v>
      </c>
      <c r="AY292" s="20" t="s">
        <v>152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20" t="s">
        <v>90</v>
      </c>
      <c r="BK292" s="228">
        <f>ROUND(I292*H292,2)</f>
        <v>0</v>
      </c>
      <c r="BL292" s="20" t="s">
        <v>171</v>
      </c>
      <c r="BM292" s="227" t="s">
        <v>1095</v>
      </c>
    </row>
    <row r="293" s="13" customFormat="1">
      <c r="A293" s="13"/>
      <c r="B293" s="234"/>
      <c r="C293" s="235"/>
      <c r="D293" s="229" t="s">
        <v>166</v>
      </c>
      <c r="E293" s="236" t="s">
        <v>44</v>
      </c>
      <c r="F293" s="237" t="s">
        <v>1096</v>
      </c>
      <c r="G293" s="235"/>
      <c r="H293" s="238">
        <v>344.72399999999999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166</v>
      </c>
      <c r="AU293" s="244" t="s">
        <v>21</v>
      </c>
      <c r="AV293" s="13" t="s">
        <v>21</v>
      </c>
      <c r="AW293" s="13" t="s">
        <v>42</v>
      </c>
      <c r="AX293" s="13" t="s">
        <v>90</v>
      </c>
      <c r="AY293" s="244" t="s">
        <v>152</v>
      </c>
    </row>
    <row r="294" s="2" customFormat="1" ht="21.75" customHeight="1">
      <c r="A294" s="42"/>
      <c r="B294" s="43"/>
      <c r="C294" s="216" t="s">
        <v>572</v>
      </c>
      <c r="D294" s="216" t="s">
        <v>155</v>
      </c>
      <c r="E294" s="217" t="s">
        <v>1097</v>
      </c>
      <c r="F294" s="218" t="s">
        <v>1098</v>
      </c>
      <c r="G294" s="219" t="s">
        <v>432</v>
      </c>
      <c r="H294" s="220">
        <v>35</v>
      </c>
      <c r="I294" s="221"/>
      <c r="J294" s="222">
        <f>ROUND(I294*H294,2)</f>
        <v>0</v>
      </c>
      <c r="K294" s="218" t="s">
        <v>251</v>
      </c>
      <c r="L294" s="48"/>
      <c r="M294" s="223" t="s">
        <v>44</v>
      </c>
      <c r="N294" s="224" t="s">
        <v>53</v>
      </c>
      <c r="O294" s="88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R294" s="227" t="s">
        <v>171</v>
      </c>
      <c r="AT294" s="227" t="s">
        <v>155</v>
      </c>
      <c r="AU294" s="227" t="s">
        <v>21</v>
      </c>
      <c r="AY294" s="20" t="s">
        <v>152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20" t="s">
        <v>90</v>
      </c>
      <c r="BK294" s="228">
        <f>ROUND(I294*H294,2)</f>
        <v>0</v>
      </c>
      <c r="BL294" s="20" t="s">
        <v>171</v>
      </c>
      <c r="BM294" s="227" t="s">
        <v>1099</v>
      </c>
    </row>
    <row r="295" s="2" customFormat="1">
      <c r="A295" s="42"/>
      <c r="B295" s="43"/>
      <c r="C295" s="44"/>
      <c r="D295" s="249" t="s">
        <v>253</v>
      </c>
      <c r="E295" s="44"/>
      <c r="F295" s="250" t="s">
        <v>1100</v>
      </c>
      <c r="G295" s="44"/>
      <c r="H295" s="44"/>
      <c r="I295" s="231"/>
      <c r="J295" s="44"/>
      <c r="K295" s="44"/>
      <c r="L295" s="48"/>
      <c r="M295" s="232"/>
      <c r="N295" s="233"/>
      <c r="O295" s="88"/>
      <c r="P295" s="88"/>
      <c r="Q295" s="88"/>
      <c r="R295" s="88"/>
      <c r="S295" s="88"/>
      <c r="T295" s="89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T295" s="20" t="s">
        <v>253</v>
      </c>
      <c r="AU295" s="20" t="s">
        <v>21</v>
      </c>
    </row>
    <row r="296" s="13" customFormat="1">
      <c r="A296" s="13"/>
      <c r="B296" s="234"/>
      <c r="C296" s="235"/>
      <c r="D296" s="229" t="s">
        <v>166</v>
      </c>
      <c r="E296" s="236" t="s">
        <v>44</v>
      </c>
      <c r="F296" s="237" t="s">
        <v>460</v>
      </c>
      <c r="G296" s="235"/>
      <c r="H296" s="238">
        <v>35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166</v>
      </c>
      <c r="AU296" s="244" t="s">
        <v>21</v>
      </c>
      <c r="AV296" s="13" t="s">
        <v>21</v>
      </c>
      <c r="AW296" s="13" t="s">
        <v>42</v>
      </c>
      <c r="AX296" s="13" t="s">
        <v>90</v>
      </c>
      <c r="AY296" s="244" t="s">
        <v>152</v>
      </c>
    </row>
    <row r="297" s="2" customFormat="1" ht="24.15" customHeight="1">
      <c r="A297" s="42"/>
      <c r="B297" s="43"/>
      <c r="C297" s="262" t="s">
        <v>576</v>
      </c>
      <c r="D297" s="262" t="s">
        <v>391</v>
      </c>
      <c r="E297" s="263" t="s">
        <v>1101</v>
      </c>
      <c r="F297" s="264" t="s">
        <v>1102</v>
      </c>
      <c r="G297" s="265" t="s">
        <v>432</v>
      </c>
      <c r="H297" s="266">
        <v>35.524999999999999</v>
      </c>
      <c r="I297" s="267"/>
      <c r="J297" s="268">
        <f>ROUND(I297*H297,2)</f>
        <v>0</v>
      </c>
      <c r="K297" s="264" t="s">
        <v>44</v>
      </c>
      <c r="L297" s="269"/>
      <c r="M297" s="270" t="s">
        <v>44</v>
      </c>
      <c r="N297" s="271" t="s">
        <v>53</v>
      </c>
      <c r="O297" s="88"/>
      <c r="P297" s="225">
        <f>O297*H297</f>
        <v>0</v>
      </c>
      <c r="Q297" s="225">
        <v>0.00020000000000000001</v>
      </c>
      <c r="R297" s="225">
        <f>Q297*H297</f>
        <v>0.0071050000000000002</v>
      </c>
      <c r="S297" s="225">
        <v>0</v>
      </c>
      <c r="T297" s="226">
        <f>S297*H297</f>
        <v>0</v>
      </c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R297" s="227" t="s">
        <v>188</v>
      </c>
      <c r="AT297" s="227" t="s">
        <v>391</v>
      </c>
      <c r="AU297" s="227" t="s">
        <v>21</v>
      </c>
      <c r="AY297" s="20" t="s">
        <v>152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20" t="s">
        <v>90</v>
      </c>
      <c r="BK297" s="228">
        <f>ROUND(I297*H297,2)</f>
        <v>0</v>
      </c>
      <c r="BL297" s="20" t="s">
        <v>171</v>
      </c>
      <c r="BM297" s="227" t="s">
        <v>1103</v>
      </c>
    </row>
    <row r="298" s="13" customFormat="1">
      <c r="A298" s="13"/>
      <c r="B298" s="234"/>
      <c r="C298" s="235"/>
      <c r="D298" s="229" t="s">
        <v>166</v>
      </c>
      <c r="E298" s="236" t="s">
        <v>44</v>
      </c>
      <c r="F298" s="237" t="s">
        <v>460</v>
      </c>
      <c r="G298" s="235"/>
      <c r="H298" s="238">
        <v>35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166</v>
      </c>
      <c r="AU298" s="244" t="s">
        <v>21</v>
      </c>
      <c r="AV298" s="13" t="s">
        <v>21</v>
      </c>
      <c r="AW298" s="13" t="s">
        <v>42</v>
      </c>
      <c r="AX298" s="13" t="s">
        <v>90</v>
      </c>
      <c r="AY298" s="244" t="s">
        <v>152</v>
      </c>
    </row>
    <row r="299" s="13" customFormat="1">
      <c r="A299" s="13"/>
      <c r="B299" s="234"/>
      <c r="C299" s="235"/>
      <c r="D299" s="229" t="s">
        <v>166</v>
      </c>
      <c r="E299" s="235"/>
      <c r="F299" s="237" t="s">
        <v>1104</v>
      </c>
      <c r="G299" s="235"/>
      <c r="H299" s="238">
        <v>35.524999999999999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166</v>
      </c>
      <c r="AU299" s="244" t="s">
        <v>21</v>
      </c>
      <c r="AV299" s="13" t="s">
        <v>21</v>
      </c>
      <c r="AW299" s="13" t="s">
        <v>4</v>
      </c>
      <c r="AX299" s="13" t="s">
        <v>90</v>
      </c>
      <c r="AY299" s="244" t="s">
        <v>152</v>
      </c>
    </row>
    <row r="300" s="2" customFormat="1" ht="21.75" customHeight="1">
      <c r="A300" s="42"/>
      <c r="B300" s="43"/>
      <c r="C300" s="216" t="s">
        <v>582</v>
      </c>
      <c r="D300" s="216" t="s">
        <v>155</v>
      </c>
      <c r="E300" s="217" t="s">
        <v>1105</v>
      </c>
      <c r="F300" s="218" t="s">
        <v>1106</v>
      </c>
      <c r="G300" s="219" t="s">
        <v>432</v>
      </c>
      <c r="H300" s="220">
        <v>1</v>
      </c>
      <c r="I300" s="221"/>
      <c r="J300" s="222">
        <f>ROUND(I300*H300,2)</f>
        <v>0</v>
      </c>
      <c r="K300" s="218" t="s">
        <v>251</v>
      </c>
      <c r="L300" s="48"/>
      <c r="M300" s="223" t="s">
        <v>44</v>
      </c>
      <c r="N300" s="224" t="s">
        <v>53</v>
      </c>
      <c r="O300" s="88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27" t="s">
        <v>171</v>
      </c>
      <c r="AT300" s="227" t="s">
        <v>155</v>
      </c>
      <c r="AU300" s="227" t="s">
        <v>21</v>
      </c>
      <c r="AY300" s="20" t="s">
        <v>152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20" t="s">
        <v>90</v>
      </c>
      <c r="BK300" s="228">
        <f>ROUND(I300*H300,2)</f>
        <v>0</v>
      </c>
      <c r="BL300" s="20" t="s">
        <v>171</v>
      </c>
      <c r="BM300" s="227" t="s">
        <v>1107</v>
      </c>
    </row>
    <row r="301" s="2" customFormat="1">
      <c r="A301" s="42"/>
      <c r="B301" s="43"/>
      <c r="C301" s="44"/>
      <c r="D301" s="249" t="s">
        <v>253</v>
      </c>
      <c r="E301" s="44"/>
      <c r="F301" s="250" t="s">
        <v>1108</v>
      </c>
      <c r="G301" s="44"/>
      <c r="H301" s="44"/>
      <c r="I301" s="231"/>
      <c r="J301" s="44"/>
      <c r="K301" s="44"/>
      <c r="L301" s="48"/>
      <c r="M301" s="232"/>
      <c r="N301" s="233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253</v>
      </c>
      <c r="AU301" s="20" t="s">
        <v>21</v>
      </c>
    </row>
    <row r="302" s="13" customFormat="1">
      <c r="A302" s="13"/>
      <c r="B302" s="234"/>
      <c r="C302" s="235"/>
      <c r="D302" s="229" t="s">
        <v>166</v>
      </c>
      <c r="E302" s="236" t="s">
        <v>44</v>
      </c>
      <c r="F302" s="237" t="s">
        <v>90</v>
      </c>
      <c r="G302" s="235"/>
      <c r="H302" s="238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166</v>
      </c>
      <c r="AU302" s="244" t="s">
        <v>21</v>
      </c>
      <c r="AV302" s="13" t="s">
        <v>21</v>
      </c>
      <c r="AW302" s="13" t="s">
        <v>42</v>
      </c>
      <c r="AX302" s="13" t="s">
        <v>90</v>
      </c>
      <c r="AY302" s="244" t="s">
        <v>152</v>
      </c>
    </row>
    <row r="303" s="2" customFormat="1" ht="16.5" customHeight="1">
      <c r="A303" s="42"/>
      <c r="B303" s="43"/>
      <c r="C303" s="262" t="s">
        <v>586</v>
      </c>
      <c r="D303" s="262" t="s">
        <v>391</v>
      </c>
      <c r="E303" s="263" t="s">
        <v>1109</v>
      </c>
      <c r="F303" s="264" t="s">
        <v>1110</v>
      </c>
      <c r="G303" s="265" t="s">
        <v>432</v>
      </c>
      <c r="H303" s="266">
        <v>1.0149999999999999</v>
      </c>
      <c r="I303" s="267"/>
      <c r="J303" s="268">
        <f>ROUND(I303*H303,2)</f>
        <v>0</v>
      </c>
      <c r="K303" s="264" t="s">
        <v>251</v>
      </c>
      <c r="L303" s="269"/>
      <c r="M303" s="270" t="s">
        <v>44</v>
      </c>
      <c r="N303" s="271" t="s">
        <v>53</v>
      </c>
      <c r="O303" s="88"/>
      <c r="P303" s="225">
        <f>O303*H303</f>
        <v>0</v>
      </c>
      <c r="Q303" s="225">
        <v>0.00052999999999999998</v>
      </c>
      <c r="R303" s="225">
        <f>Q303*H303</f>
        <v>0.00053794999999999993</v>
      </c>
      <c r="S303" s="225">
        <v>0</v>
      </c>
      <c r="T303" s="226">
        <f>S303*H303</f>
        <v>0</v>
      </c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R303" s="227" t="s">
        <v>188</v>
      </c>
      <c r="AT303" s="227" t="s">
        <v>391</v>
      </c>
      <c r="AU303" s="227" t="s">
        <v>21</v>
      </c>
      <c r="AY303" s="20" t="s">
        <v>152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20" t="s">
        <v>90</v>
      </c>
      <c r="BK303" s="228">
        <f>ROUND(I303*H303,2)</f>
        <v>0</v>
      </c>
      <c r="BL303" s="20" t="s">
        <v>171</v>
      </c>
      <c r="BM303" s="227" t="s">
        <v>1111</v>
      </c>
    </row>
    <row r="304" s="13" customFormat="1">
      <c r="A304" s="13"/>
      <c r="B304" s="234"/>
      <c r="C304" s="235"/>
      <c r="D304" s="229" t="s">
        <v>166</v>
      </c>
      <c r="E304" s="235"/>
      <c r="F304" s="237" t="s">
        <v>1112</v>
      </c>
      <c r="G304" s="235"/>
      <c r="H304" s="238">
        <v>1.0149999999999999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166</v>
      </c>
      <c r="AU304" s="244" t="s">
        <v>21</v>
      </c>
      <c r="AV304" s="13" t="s">
        <v>21</v>
      </c>
      <c r="AW304" s="13" t="s">
        <v>4</v>
      </c>
      <c r="AX304" s="13" t="s">
        <v>90</v>
      </c>
      <c r="AY304" s="244" t="s">
        <v>152</v>
      </c>
    </row>
    <row r="305" s="2" customFormat="1" ht="24.15" customHeight="1">
      <c r="A305" s="42"/>
      <c r="B305" s="43"/>
      <c r="C305" s="216" t="s">
        <v>591</v>
      </c>
      <c r="D305" s="216" t="s">
        <v>155</v>
      </c>
      <c r="E305" s="217" t="s">
        <v>1113</v>
      </c>
      <c r="F305" s="218" t="s">
        <v>1114</v>
      </c>
      <c r="G305" s="219" t="s">
        <v>432</v>
      </c>
      <c r="H305" s="220">
        <v>22</v>
      </c>
      <c r="I305" s="221"/>
      <c r="J305" s="222">
        <f>ROUND(I305*H305,2)</f>
        <v>0</v>
      </c>
      <c r="K305" s="218" t="s">
        <v>251</v>
      </c>
      <c r="L305" s="48"/>
      <c r="M305" s="223" t="s">
        <v>44</v>
      </c>
      <c r="N305" s="224" t="s">
        <v>53</v>
      </c>
      <c r="O305" s="88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R305" s="227" t="s">
        <v>171</v>
      </c>
      <c r="AT305" s="227" t="s">
        <v>155</v>
      </c>
      <c r="AU305" s="227" t="s">
        <v>21</v>
      </c>
      <c r="AY305" s="20" t="s">
        <v>152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20" t="s">
        <v>90</v>
      </c>
      <c r="BK305" s="228">
        <f>ROUND(I305*H305,2)</f>
        <v>0</v>
      </c>
      <c r="BL305" s="20" t="s">
        <v>171</v>
      </c>
      <c r="BM305" s="227" t="s">
        <v>1115</v>
      </c>
    </row>
    <row r="306" s="2" customFormat="1">
      <c r="A306" s="42"/>
      <c r="B306" s="43"/>
      <c r="C306" s="44"/>
      <c r="D306" s="249" t="s">
        <v>253</v>
      </c>
      <c r="E306" s="44"/>
      <c r="F306" s="250" t="s">
        <v>1116</v>
      </c>
      <c r="G306" s="44"/>
      <c r="H306" s="44"/>
      <c r="I306" s="231"/>
      <c r="J306" s="44"/>
      <c r="K306" s="44"/>
      <c r="L306" s="48"/>
      <c r="M306" s="232"/>
      <c r="N306" s="233"/>
      <c r="O306" s="88"/>
      <c r="P306" s="88"/>
      <c r="Q306" s="88"/>
      <c r="R306" s="88"/>
      <c r="S306" s="88"/>
      <c r="T306" s="89"/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T306" s="20" t="s">
        <v>253</v>
      </c>
      <c r="AU306" s="20" t="s">
        <v>21</v>
      </c>
    </row>
    <row r="307" s="13" customFormat="1">
      <c r="A307" s="13"/>
      <c r="B307" s="234"/>
      <c r="C307" s="235"/>
      <c r="D307" s="229" t="s">
        <v>166</v>
      </c>
      <c r="E307" s="236" t="s">
        <v>44</v>
      </c>
      <c r="F307" s="237" t="s">
        <v>1117</v>
      </c>
      <c r="G307" s="235"/>
      <c r="H307" s="238">
        <v>22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166</v>
      </c>
      <c r="AU307" s="244" t="s">
        <v>21</v>
      </c>
      <c r="AV307" s="13" t="s">
        <v>21</v>
      </c>
      <c r="AW307" s="13" t="s">
        <v>42</v>
      </c>
      <c r="AX307" s="13" t="s">
        <v>90</v>
      </c>
      <c r="AY307" s="244" t="s">
        <v>152</v>
      </c>
    </row>
    <row r="308" s="2" customFormat="1" ht="16.5" customHeight="1">
      <c r="A308" s="42"/>
      <c r="B308" s="43"/>
      <c r="C308" s="262" t="s">
        <v>601</v>
      </c>
      <c r="D308" s="262" t="s">
        <v>391</v>
      </c>
      <c r="E308" s="263" t="s">
        <v>1118</v>
      </c>
      <c r="F308" s="264" t="s">
        <v>1119</v>
      </c>
      <c r="G308" s="265" t="s">
        <v>432</v>
      </c>
      <c r="H308" s="266">
        <v>6.0899999999999999</v>
      </c>
      <c r="I308" s="267"/>
      <c r="J308" s="268">
        <f>ROUND(I308*H308,2)</f>
        <v>0</v>
      </c>
      <c r="K308" s="264" t="s">
        <v>251</v>
      </c>
      <c r="L308" s="269"/>
      <c r="M308" s="270" t="s">
        <v>44</v>
      </c>
      <c r="N308" s="271" t="s">
        <v>53</v>
      </c>
      <c r="O308" s="88"/>
      <c r="P308" s="225">
        <f>O308*H308</f>
        <v>0</v>
      </c>
      <c r="Q308" s="225">
        <v>0.00038999999999999999</v>
      </c>
      <c r="R308" s="225">
        <f>Q308*H308</f>
        <v>0.0023750999999999998</v>
      </c>
      <c r="S308" s="225">
        <v>0</v>
      </c>
      <c r="T308" s="226">
        <f>S308*H308</f>
        <v>0</v>
      </c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R308" s="227" t="s">
        <v>188</v>
      </c>
      <c r="AT308" s="227" t="s">
        <v>391</v>
      </c>
      <c r="AU308" s="227" t="s">
        <v>21</v>
      </c>
      <c r="AY308" s="20" t="s">
        <v>152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20" t="s">
        <v>90</v>
      </c>
      <c r="BK308" s="228">
        <f>ROUND(I308*H308,2)</f>
        <v>0</v>
      </c>
      <c r="BL308" s="20" t="s">
        <v>171</v>
      </c>
      <c r="BM308" s="227" t="s">
        <v>1120</v>
      </c>
    </row>
    <row r="309" s="13" customFormat="1">
      <c r="A309" s="13"/>
      <c r="B309" s="234"/>
      <c r="C309" s="235"/>
      <c r="D309" s="229" t="s">
        <v>166</v>
      </c>
      <c r="E309" s="236" t="s">
        <v>44</v>
      </c>
      <c r="F309" s="237" t="s">
        <v>21</v>
      </c>
      <c r="G309" s="235"/>
      <c r="H309" s="238">
        <v>2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166</v>
      </c>
      <c r="AU309" s="244" t="s">
        <v>21</v>
      </c>
      <c r="AV309" s="13" t="s">
        <v>21</v>
      </c>
      <c r="AW309" s="13" t="s">
        <v>42</v>
      </c>
      <c r="AX309" s="13" t="s">
        <v>82</v>
      </c>
      <c r="AY309" s="244" t="s">
        <v>152</v>
      </c>
    </row>
    <row r="310" s="13" customFormat="1">
      <c r="A310" s="13"/>
      <c r="B310" s="234"/>
      <c r="C310" s="235"/>
      <c r="D310" s="229" t="s">
        <v>166</v>
      </c>
      <c r="E310" s="236" t="s">
        <v>44</v>
      </c>
      <c r="F310" s="237" t="s">
        <v>21</v>
      </c>
      <c r="G310" s="235"/>
      <c r="H310" s="238">
        <v>2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166</v>
      </c>
      <c r="AU310" s="244" t="s">
        <v>21</v>
      </c>
      <c r="AV310" s="13" t="s">
        <v>21</v>
      </c>
      <c r="AW310" s="13" t="s">
        <v>42</v>
      </c>
      <c r="AX310" s="13" t="s">
        <v>82</v>
      </c>
      <c r="AY310" s="244" t="s">
        <v>152</v>
      </c>
    </row>
    <row r="311" s="13" customFormat="1">
      <c r="A311" s="13"/>
      <c r="B311" s="234"/>
      <c r="C311" s="235"/>
      <c r="D311" s="229" t="s">
        <v>166</v>
      </c>
      <c r="E311" s="236" t="s">
        <v>44</v>
      </c>
      <c r="F311" s="237" t="s">
        <v>21</v>
      </c>
      <c r="G311" s="235"/>
      <c r="H311" s="238">
        <v>2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166</v>
      </c>
      <c r="AU311" s="244" t="s">
        <v>21</v>
      </c>
      <c r="AV311" s="13" t="s">
        <v>21</v>
      </c>
      <c r="AW311" s="13" t="s">
        <v>42</v>
      </c>
      <c r="AX311" s="13" t="s">
        <v>82</v>
      </c>
      <c r="AY311" s="244" t="s">
        <v>152</v>
      </c>
    </row>
    <row r="312" s="14" customFormat="1">
      <c r="A312" s="14"/>
      <c r="B312" s="251"/>
      <c r="C312" s="252"/>
      <c r="D312" s="229" t="s">
        <v>166</v>
      </c>
      <c r="E312" s="253" t="s">
        <v>44</v>
      </c>
      <c r="F312" s="254" t="s">
        <v>261</v>
      </c>
      <c r="G312" s="252"/>
      <c r="H312" s="255">
        <v>6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1" t="s">
        <v>166</v>
      </c>
      <c r="AU312" s="261" t="s">
        <v>21</v>
      </c>
      <c r="AV312" s="14" t="s">
        <v>171</v>
      </c>
      <c r="AW312" s="14" t="s">
        <v>42</v>
      </c>
      <c r="AX312" s="14" t="s">
        <v>90</v>
      </c>
      <c r="AY312" s="261" t="s">
        <v>152</v>
      </c>
    </row>
    <row r="313" s="13" customFormat="1">
      <c r="A313" s="13"/>
      <c r="B313" s="234"/>
      <c r="C313" s="235"/>
      <c r="D313" s="229" t="s">
        <v>166</v>
      </c>
      <c r="E313" s="235"/>
      <c r="F313" s="237" t="s">
        <v>1121</v>
      </c>
      <c r="G313" s="235"/>
      <c r="H313" s="238">
        <v>6.0899999999999999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166</v>
      </c>
      <c r="AU313" s="244" t="s">
        <v>21</v>
      </c>
      <c r="AV313" s="13" t="s">
        <v>21</v>
      </c>
      <c r="AW313" s="13" t="s">
        <v>4</v>
      </c>
      <c r="AX313" s="13" t="s">
        <v>90</v>
      </c>
      <c r="AY313" s="244" t="s">
        <v>152</v>
      </c>
    </row>
    <row r="314" s="2" customFormat="1" ht="16.5" customHeight="1">
      <c r="A314" s="42"/>
      <c r="B314" s="43"/>
      <c r="C314" s="262" t="s">
        <v>606</v>
      </c>
      <c r="D314" s="262" t="s">
        <v>391</v>
      </c>
      <c r="E314" s="263" t="s">
        <v>1122</v>
      </c>
      <c r="F314" s="264" t="s">
        <v>1123</v>
      </c>
      <c r="G314" s="265" t="s">
        <v>432</v>
      </c>
      <c r="H314" s="266">
        <v>6.0899999999999999</v>
      </c>
      <c r="I314" s="267"/>
      <c r="J314" s="268">
        <f>ROUND(I314*H314,2)</f>
        <v>0</v>
      </c>
      <c r="K314" s="264" t="s">
        <v>251</v>
      </c>
      <c r="L314" s="269"/>
      <c r="M314" s="270" t="s">
        <v>44</v>
      </c>
      <c r="N314" s="271" t="s">
        <v>53</v>
      </c>
      <c r="O314" s="88"/>
      <c r="P314" s="225">
        <f>O314*H314</f>
        <v>0</v>
      </c>
      <c r="Q314" s="225">
        <v>0.0035999999999999999</v>
      </c>
      <c r="R314" s="225">
        <f>Q314*H314</f>
        <v>0.021923999999999999</v>
      </c>
      <c r="S314" s="225">
        <v>0</v>
      </c>
      <c r="T314" s="226">
        <f>S314*H314</f>
        <v>0</v>
      </c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R314" s="227" t="s">
        <v>188</v>
      </c>
      <c r="AT314" s="227" t="s">
        <v>391</v>
      </c>
      <c r="AU314" s="227" t="s">
        <v>21</v>
      </c>
      <c r="AY314" s="20" t="s">
        <v>152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20" t="s">
        <v>90</v>
      </c>
      <c r="BK314" s="228">
        <f>ROUND(I314*H314,2)</f>
        <v>0</v>
      </c>
      <c r="BL314" s="20" t="s">
        <v>171</v>
      </c>
      <c r="BM314" s="227" t="s">
        <v>1124</v>
      </c>
    </row>
    <row r="315" s="13" customFormat="1">
      <c r="A315" s="13"/>
      <c r="B315" s="234"/>
      <c r="C315" s="235"/>
      <c r="D315" s="229" t="s">
        <v>166</v>
      </c>
      <c r="E315" s="236" t="s">
        <v>44</v>
      </c>
      <c r="F315" s="237" t="s">
        <v>21</v>
      </c>
      <c r="G315" s="235"/>
      <c r="H315" s="238">
        <v>2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166</v>
      </c>
      <c r="AU315" s="244" t="s">
        <v>21</v>
      </c>
      <c r="AV315" s="13" t="s">
        <v>21</v>
      </c>
      <c r="AW315" s="13" t="s">
        <v>42</v>
      </c>
      <c r="AX315" s="13" t="s">
        <v>82</v>
      </c>
      <c r="AY315" s="244" t="s">
        <v>152</v>
      </c>
    </row>
    <row r="316" s="13" customFormat="1">
      <c r="A316" s="13"/>
      <c r="B316" s="234"/>
      <c r="C316" s="235"/>
      <c r="D316" s="229" t="s">
        <v>166</v>
      </c>
      <c r="E316" s="236" t="s">
        <v>44</v>
      </c>
      <c r="F316" s="237" t="s">
        <v>21</v>
      </c>
      <c r="G316" s="235"/>
      <c r="H316" s="238">
        <v>2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166</v>
      </c>
      <c r="AU316" s="244" t="s">
        <v>21</v>
      </c>
      <c r="AV316" s="13" t="s">
        <v>21</v>
      </c>
      <c r="AW316" s="13" t="s">
        <v>42</v>
      </c>
      <c r="AX316" s="13" t="s">
        <v>82</v>
      </c>
      <c r="AY316" s="244" t="s">
        <v>152</v>
      </c>
    </row>
    <row r="317" s="13" customFormat="1">
      <c r="A317" s="13"/>
      <c r="B317" s="234"/>
      <c r="C317" s="235"/>
      <c r="D317" s="229" t="s">
        <v>166</v>
      </c>
      <c r="E317" s="236" t="s">
        <v>44</v>
      </c>
      <c r="F317" s="237" t="s">
        <v>21</v>
      </c>
      <c r="G317" s="235"/>
      <c r="H317" s="238">
        <v>2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166</v>
      </c>
      <c r="AU317" s="244" t="s">
        <v>21</v>
      </c>
      <c r="AV317" s="13" t="s">
        <v>21</v>
      </c>
      <c r="AW317" s="13" t="s">
        <v>42</v>
      </c>
      <c r="AX317" s="13" t="s">
        <v>82</v>
      </c>
      <c r="AY317" s="244" t="s">
        <v>152</v>
      </c>
    </row>
    <row r="318" s="14" customFormat="1">
      <c r="A318" s="14"/>
      <c r="B318" s="251"/>
      <c r="C318" s="252"/>
      <c r="D318" s="229" t="s">
        <v>166</v>
      </c>
      <c r="E318" s="253" t="s">
        <v>44</v>
      </c>
      <c r="F318" s="254" t="s">
        <v>261</v>
      </c>
      <c r="G318" s="252"/>
      <c r="H318" s="255">
        <v>6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166</v>
      </c>
      <c r="AU318" s="261" t="s">
        <v>21</v>
      </c>
      <c r="AV318" s="14" t="s">
        <v>171</v>
      </c>
      <c r="AW318" s="14" t="s">
        <v>42</v>
      </c>
      <c r="AX318" s="14" t="s">
        <v>90</v>
      </c>
      <c r="AY318" s="261" t="s">
        <v>152</v>
      </c>
    </row>
    <row r="319" s="13" customFormat="1">
      <c r="A319" s="13"/>
      <c r="B319" s="234"/>
      <c r="C319" s="235"/>
      <c r="D319" s="229" t="s">
        <v>166</v>
      </c>
      <c r="E319" s="235"/>
      <c r="F319" s="237" t="s">
        <v>1121</v>
      </c>
      <c r="G319" s="235"/>
      <c r="H319" s="238">
        <v>6.0899999999999999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166</v>
      </c>
      <c r="AU319" s="244" t="s">
        <v>21</v>
      </c>
      <c r="AV319" s="13" t="s">
        <v>21</v>
      </c>
      <c r="AW319" s="13" t="s">
        <v>4</v>
      </c>
      <c r="AX319" s="13" t="s">
        <v>90</v>
      </c>
      <c r="AY319" s="244" t="s">
        <v>152</v>
      </c>
    </row>
    <row r="320" s="2" customFormat="1" ht="16.5" customHeight="1">
      <c r="A320" s="42"/>
      <c r="B320" s="43"/>
      <c r="C320" s="262" t="s">
        <v>611</v>
      </c>
      <c r="D320" s="262" t="s">
        <v>391</v>
      </c>
      <c r="E320" s="263" t="s">
        <v>1125</v>
      </c>
      <c r="F320" s="264" t="s">
        <v>1126</v>
      </c>
      <c r="G320" s="265" t="s">
        <v>432</v>
      </c>
      <c r="H320" s="266">
        <v>6.0899999999999999</v>
      </c>
      <c r="I320" s="267"/>
      <c r="J320" s="268">
        <f>ROUND(I320*H320,2)</f>
        <v>0</v>
      </c>
      <c r="K320" s="264" t="s">
        <v>251</v>
      </c>
      <c r="L320" s="269"/>
      <c r="M320" s="270" t="s">
        <v>44</v>
      </c>
      <c r="N320" s="271" t="s">
        <v>53</v>
      </c>
      <c r="O320" s="88"/>
      <c r="P320" s="225">
        <f>O320*H320</f>
        <v>0</v>
      </c>
      <c r="Q320" s="225">
        <v>0.00038999999999999999</v>
      </c>
      <c r="R320" s="225">
        <f>Q320*H320</f>
        <v>0.0023750999999999998</v>
      </c>
      <c r="S320" s="225">
        <v>0</v>
      </c>
      <c r="T320" s="226">
        <f>S320*H320</f>
        <v>0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27" t="s">
        <v>188</v>
      </c>
      <c r="AT320" s="227" t="s">
        <v>391</v>
      </c>
      <c r="AU320" s="227" t="s">
        <v>21</v>
      </c>
      <c r="AY320" s="20" t="s">
        <v>152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20" t="s">
        <v>90</v>
      </c>
      <c r="BK320" s="228">
        <f>ROUND(I320*H320,2)</f>
        <v>0</v>
      </c>
      <c r="BL320" s="20" t="s">
        <v>171</v>
      </c>
      <c r="BM320" s="227" t="s">
        <v>1127</v>
      </c>
    </row>
    <row r="321" s="13" customFormat="1">
      <c r="A321" s="13"/>
      <c r="B321" s="234"/>
      <c r="C321" s="235"/>
      <c r="D321" s="229" t="s">
        <v>166</v>
      </c>
      <c r="E321" s="236" t="s">
        <v>44</v>
      </c>
      <c r="F321" s="237" t="s">
        <v>21</v>
      </c>
      <c r="G321" s="235"/>
      <c r="H321" s="238">
        <v>2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166</v>
      </c>
      <c r="AU321" s="244" t="s">
        <v>21</v>
      </c>
      <c r="AV321" s="13" t="s">
        <v>21</v>
      </c>
      <c r="AW321" s="13" t="s">
        <v>42</v>
      </c>
      <c r="AX321" s="13" t="s">
        <v>82</v>
      </c>
      <c r="AY321" s="244" t="s">
        <v>152</v>
      </c>
    </row>
    <row r="322" s="13" customFormat="1">
      <c r="A322" s="13"/>
      <c r="B322" s="234"/>
      <c r="C322" s="235"/>
      <c r="D322" s="229" t="s">
        <v>166</v>
      </c>
      <c r="E322" s="236" t="s">
        <v>44</v>
      </c>
      <c r="F322" s="237" t="s">
        <v>21</v>
      </c>
      <c r="G322" s="235"/>
      <c r="H322" s="238">
        <v>2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166</v>
      </c>
      <c r="AU322" s="244" t="s">
        <v>21</v>
      </c>
      <c r="AV322" s="13" t="s">
        <v>21</v>
      </c>
      <c r="AW322" s="13" t="s">
        <v>42</v>
      </c>
      <c r="AX322" s="13" t="s">
        <v>82</v>
      </c>
      <c r="AY322" s="244" t="s">
        <v>152</v>
      </c>
    </row>
    <row r="323" s="13" customFormat="1">
      <c r="A323" s="13"/>
      <c r="B323" s="234"/>
      <c r="C323" s="235"/>
      <c r="D323" s="229" t="s">
        <v>166</v>
      </c>
      <c r="E323" s="236" t="s">
        <v>44</v>
      </c>
      <c r="F323" s="237" t="s">
        <v>21</v>
      </c>
      <c r="G323" s="235"/>
      <c r="H323" s="238">
        <v>2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166</v>
      </c>
      <c r="AU323" s="244" t="s">
        <v>21</v>
      </c>
      <c r="AV323" s="13" t="s">
        <v>21</v>
      </c>
      <c r="AW323" s="13" t="s">
        <v>42</v>
      </c>
      <c r="AX323" s="13" t="s">
        <v>82</v>
      </c>
      <c r="AY323" s="244" t="s">
        <v>152</v>
      </c>
    </row>
    <row r="324" s="14" customFormat="1">
      <c r="A324" s="14"/>
      <c r="B324" s="251"/>
      <c r="C324" s="252"/>
      <c r="D324" s="229" t="s">
        <v>166</v>
      </c>
      <c r="E324" s="253" t="s">
        <v>44</v>
      </c>
      <c r="F324" s="254" t="s">
        <v>261</v>
      </c>
      <c r="G324" s="252"/>
      <c r="H324" s="255">
        <v>6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166</v>
      </c>
      <c r="AU324" s="261" t="s">
        <v>21</v>
      </c>
      <c r="AV324" s="14" t="s">
        <v>171</v>
      </c>
      <c r="AW324" s="14" t="s">
        <v>42</v>
      </c>
      <c r="AX324" s="14" t="s">
        <v>90</v>
      </c>
      <c r="AY324" s="261" t="s">
        <v>152</v>
      </c>
    </row>
    <row r="325" s="13" customFormat="1">
      <c r="A325" s="13"/>
      <c r="B325" s="234"/>
      <c r="C325" s="235"/>
      <c r="D325" s="229" t="s">
        <v>166</v>
      </c>
      <c r="E325" s="235"/>
      <c r="F325" s="237" t="s">
        <v>1121</v>
      </c>
      <c r="G325" s="235"/>
      <c r="H325" s="238">
        <v>6.0899999999999999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166</v>
      </c>
      <c r="AU325" s="244" t="s">
        <v>21</v>
      </c>
      <c r="AV325" s="13" t="s">
        <v>21</v>
      </c>
      <c r="AW325" s="13" t="s">
        <v>4</v>
      </c>
      <c r="AX325" s="13" t="s">
        <v>90</v>
      </c>
      <c r="AY325" s="244" t="s">
        <v>152</v>
      </c>
    </row>
    <row r="326" s="2" customFormat="1" ht="16.5" customHeight="1">
      <c r="A326" s="42"/>
      <c r="B326" s="43"/>
      <c r="C326" s="262" t="s">
        <v>617</v>
      </c>
      <c r="D326" s="262" t="s">
        <v>391</v>
      </c>
      <c r="E326" s="263" t="s">
        <v>1128</v>
      </c>
      <c r="F326" s="264" t="s">
        <v>1129</v>
      </c>
      <c r="G326" s="265" t="s">
        <v>432</v>
      </c>
      <c r="H326" s="266">
        <v>4.0599999999999996</v>
      </c>
      <c r="I326" s="267"/>
      <c r="J326" s="268">
        <f>ROUND(I326*H326,2)</f>
        <v>0</v>
      </c>
      <c r="K326" s="264" t="s">
        <v>44</v>
      </c>
      <c r="L326" s="269"/>
      <c r="M326" s="270" t="s">
        <v>44</v>
      </c>
      <c r="N326" s="271" t="s">
        <v>53</v>
      </c>
      <c r="O326" s="88"/>
      <c r="P326" s="225">
        <f>O326*H326</f>
        <v>0</v>
      </c>
      <c r="Q326" s="225">
        <v>0.00044000000000000002</v>
      </c>
      <c r="R326" s="225">
        <f>Q326*H326</f>
        <v>0.0017863999999999998</v>
      </c>
      <c r="S326" s="225">
        <v>0</v>
      </c>
      <c r="T326" s="226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27" t="s">
        <v>188</v>
      </c>
      <c r="AT326" s="227" t="s">
        <v>391</v>
      </c>
      <c r="AU326" s="227" t="s">
        <v>21</v>
      </c>
      <c r="AY326" s="20" t="s">
        <v>152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20" t="s">
        <v>90</v>
      </c>
      <c r="BK326" s="228">
        <f>ROUND(I326*H326,2)</f>
        <v>0</v>
      </c>
      <c r="BL326" s="20" t="s">
        <v>171</v>
      </c>
      <c r="BM326" s="227" t="s">
        <v>1130</v>
      </c>
    </row>
    <row r="327" s="13" customFormat="1">
      <c r="A327" s="13"/>
      <c r="B327" s="234"/>
      <c r="C327" s="235"/>
      <c r="D327" s="229" t="s">
        <v>166</v>
      </c>
      <c r="E327" s="236" t="s">
        <v>44</v>
      </c>
      <c r="F327" s="237" t="s">
        <v>1131</v>
      </c>
      <c r="G327" s="235"/>
      <c r="H327" s="238">
        <v>4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166</v>
      </c>
      <c r="AU327" s="244" t="s">
        <v>21</v>
      </c>
      <c r="AV327" s="13" t="s">
        <v>21</v>
      </c>
      <c r="AW327" s="13" t="s">
        <v>42</v>
      </c>
      <c r="AX327" s="13" t="s">
        <v>90</v>
      </c>
      <c r="AY327" s="244" t="s">
        <v>152</v>
      </c>
    </row>
    <row r="328" s="13" customFormat="1">
      <c r="A328" s="13"/>
      <c r="B328" s="234"/>
      <c r="C328" s="235"/>
      <c r="D328" s="229" t="s">
        <v>166</v>
      </c>
      <c r="E328" s="235"/>
      <c r="F328" s="237" t="s">
        <v>1132</v>
      </c>
      <c r="G328" s="235"/>
      <c r="H328" s="238">
        <v>4.0599999999999996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166</v>
      </c>
      <c r="AU328" s="244" t="s">
        <v>21</v>
      </c>
      <c r="AV328" s="13" t="s">
        <v>21</v>
      </c>
      <c r="AW328" s="13" t="s">
        <v>4</v>
      </c>
      <c r="AX328" s="13" t="s">
        <v>90</v>
      </c>
      <c r="AY328" s="244" t="s">
        <v>152</v>
      </c>
    </row>
    <row r="329" s="2" customFormat="1" ht="16.5" customHeight="1">
      <c r="A329" s="42"/>
      <c r="B329" s="43"/>
      <c r="C329" s="262" t="s">
        <v>622</v>
      </c>
      <c r="D329" s="262" t="s">
        <v>391</v>
      </c>
      <c r="E329" s="263" t="s">
        <v>1133</v>
      </c>
      <c r="F329" s="264" t="s">
        <v>1134</v>
      </c>
      <c r="G329" s="265" t="s">
        <v>432</v>
      </c>
      <c r="H329" s="266">
        <v>1.0149999999999999</v>
      </c>
      <c r="I329" s="267"/>
      <c r="J329" s="268">
        <f>ROUND(I329*H329,2)</f>
        <v>0</v>
      </c>
      <c r="K329" s="264" t="s">
        <v>44</v>
      </c>
      <c r="L329" s="269"/>
      <c r="M329" s="270" t="s">
        <v>44</v>
      </c>
      <c r="N329" s="271" t="s">
        <v>53</v>
      </c>
      <c r="O329" s="88"/>
      <c r="P329" s="225">
        <f>O329*H329</f>
        <v>0</v>
      </c>
      <c r="Q329" s="225">
        <v>0.00077999999999999999</v>
      </c>
      <c r="R329" s="225">
        <f>Q329*H329</f>
        <v>0.00079169999999999989</v>
      </c>
      <c r="S329" s="225">
        <v>0</v>
      </c>
      <c r="T329" s="226">
        <f>S329*H329</f>
        <v>0</v>
      </c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R329" s="227" t="s">
        <v>188</v>
      </c>
      <c r="AT329" s="227" t="s">
        <v>391</v>
      </c>
      <c r="AU329" s="227" t="s">
        <v>21</v>
      </c>
      <c r="AY329" s="20" t="s">
        <v>152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20" t="s">
        <v>90</v>
      </c>
      <c r="BK329" s="228">
        <f>ROUND(I329*H329,2)</f>
        <v>0</v>
      </c>
      <c r="BL329" s="20" t="s">
        <v>171</v>
      </c>
      <c r="BM329" s="227" t="s">
        <v>1135</v>
      </c>
    </row>
    <row r="330" s="13" customFormat="1">
      <c r="A330" s="13"/>
      <c r="B330" s="234"/>
      <c r="C330" s="235"/>
      <c r="D330" s="229" t="s">
        <v>166</v>
      </c>
      <c r="E330" s="236" t="s">
        <v>44</v>
      </c>
      <c r="F330" s="237" t="s">
        <v>90</v>
      </c>
      <c r="G330" s="235"/>
      <c r="H330" s="238">
        <v>1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166</v>
      </c>
      <c r="AU330" s="244" t="s">
        <v>21</v>
      </c>
      <c r="AV330" s="13" t="s">
        <v>21</v>
      </c>
      <c r="AW330" s="13" t="s">
        <v>42</v>
      </c>
      <c r="AX330" s="13" t="s">
        <v>90</v>
      </c>
      <c r="AY330" s="244" t="s">
        <v>152</v>
      </c>
    </row>
    <row r="331" s="13" customFormat="1">
      <c r="A331" s="13"/>
      <c r="B331" s="234"/>
      <c r="C331" s="235"/>
      <c r="D331" s="229" t="s">
        <v>166</v>
      </c>
      <c r="E331" s="235"/>
      <c r="F331" s="237" t="s">
        <v>1112</v>
      </c>
      <c r="G331" s="235"/>
      <c r="H331" s="238">
        <v>1.0149999999999999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166</v>
      </c>
      <c r="AU331" s="244" t="s">
        <v>21</v>
      </c>
      <c r="AV331" s="13" t="s">
        <v>21</v>
      </c>
      <c r="AW331" s="13" t="s">
        <v>4</v>
      </c>
      <c r="AX331" s="13" t="s">
        <v>90</v>
      </c>
      <c r="AY331" s="244" t="s">
        <v>152</v>
      </c>
    </row>
    <row r="332" s="2" customFormat="1" ht="16.5" customHeight="1">
      <c r="A332" s="42"/>
      <c r="B332" s="43"/>
      <c r="C332" s="262" t="s">
        <v>628</v>
      </c>
      <c r="D332" s="262" t="s">
        <v>391</v>
      </c>
      <c r="E332" s="263" t="s">
        <v>1136</v>
      </c>
      <c r="F332" s="264" t="s">
        <v>1137</v>
      </c>
      <c r="G332" s="265" t="s">
        <v>432</v>
      </c>
      <c r="H332" s="266">
        <v>5.0750000000000002</v>
      </c>
      <c r="I332" s="267"/>
      <c r="J332" s="268">
        <f>ROUND(I332*H332,2)</f>
        <v>0</v>
      </c>
      <c r="K332" s="264" t="s">
        <v>44</v>
      </c>
      <c r="L332" s="269"/>
      <c r="M332" s="270" t="s">
        <v>44</v>
      </c>
      <c r="N332" s="271" t="s">
        <v>53</v>
      </c>
      <c r="O332" s="88"/>
      <c r="P332" s="225">
        <f>O332*H332</f>
        <v>0</v>
      </c>
      <c r="Q332" s="225">
        <v>0.00092000000000000003</v>
      </c>
      <c r="R332" s="225">
        <f>Q332*H332</f>
        <v>0.0046690000000000004</v>
      </c>
      <c r="S332" s="225">
        <v>0</v>
      </c>
      <c r="T332" s="226">
        <f>S332*H332</f>
        <v>0</v>
      </c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R332" s="227" t="s">
        <v>188</v>
      </c>
      <c r="AT332" s="227" t="s">
        <v>391</v>
      </c>
      <c r="AU332" s="227" t="s">
        <v>21</v>
      </c>
      <c r="AY332" s="20" t="s">
        <v>152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20" t="s">
        <v>90</v>
      </c>
      <c r="BK332" s="228">
        <f>ROUND(I332*H332,2)</f>
        <v>0</v>
      </c>
      <c r="BL332" s="20" t="s">
        <v>171</v>
      </c>
      <c r="BM332" s="227" t="s">
        <v>1138</v>
      </c>
    </row>
    <row r="333" s="13" customFormat="1">
      <c r="A333" s="13"/>
      <c r="B333" s="234"/>
      <c r="C333" s="235"/>
      <c r="D333" s="229" t="s">
        <v>166</v>
      </c>
      <c r="E333" s="236" t="s">
        <v>44</v>
      </c>
      <c r="F333" s="237" t="s">
        <v>1139</v>
      </c>
      <c r="G333" s="235"/>
      <c r="H333" s="238">
        <v>5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166</v>
      </c>
      <c r="AU333" s="244" t="s">
        <v>21</v>
      </c>
      <c r="AV333" s="13" t="s">
        <v>21</v>
      </c>
      <c r="AW333" s="13" t="s">
        <v>42</v>
      </c>
      <c r="AX333" s="13" t="s">
        <v>90</v>
      </c>
      <c r="AY333" s="244" t="s">
        <v>152</v>
      </c>
    </row>
    <row r="334" s="13" customFormat="1">
      <c r="A334" s="13"/>
      <c r="B334" s="234"/>
      <c r="C334" s="235"/>
      <c r="D334" s="229" t="s">
        <v>166</v>
      </c>
      <c r="E334" s="235"/>
      <c r="F334" s="237" t="s">
        <v>1140</v>
      </c>
      <c r="G334" s="235"/>
      <c r="H334" s="238">
        <v>5.0750000000000002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166</v>
      </c>
      <c r="AU334" s="244" t="s">
        <v>21</v>
      </c>
      <c r="AV334" s="13" t="s">
        <v>21</v>
      </c>
      <c r="AW334" s="13" t="s">
        <v>4</v>
      </c>
      <c r="AX334" s="13" t="s">
        <v>90</v>
      </c>
      <c r="AY334" s="244" t="s">
        <v>152</v>
      </c>
    </row>
    <row r="335" s="2" customFormat="1" ht="24.15" customHeight="1">
      <c r="A335" s="42"/>
      <c r="B335" s="43"/>
      <c r="C335" s="216" t="s">
        <v>633</v>
      </c>
      <c r="D335" s="216" t="s">
        <v>155</v>
      </c>
      <c r="E335" s="217" t="s">
        <v>1141</v>
      </c>
      <c r="F335" s="218" t="s">
        <v>1142</v>
      </c>
      <c r="G335" s="219" t="s">
        <v>432</v>
      </c>
      <c r="H335" s="220">
        <v>1</v>
      </c>
      <c r="I335" s="221"/>
      <c r="J335" s="222">
        <f>ROUND(I335*H335,2)</f>
        <v>0</v>
      </c>
      <c r="K335" s="218" t="s">
        <v>251</v>
      </c>
      <c r="L335" s="48"/>
      <c r="M335" s="223" t="s">
        <v>44</v>
      </c>
      <c r="N335" s="224" t="s">
        <v>53</v>
      </c>
      <c r="O335" s="88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R335" s="227" t="s">
        <v>171</v>
      </c>
      <c r="AT335" s="227" t="s">
        <v>155</v>
      </c>
      <c r="AU335" s="227" t="s">
        <v>21</v>
      </c>
      <c r="AY335" s="20" t="s">
        <v>152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20" t="s">
        <v>90</v>
      </c>
      <c r="BK335" s="228">
        <f>ROUND(I335*H335,2)</f>
        <v>0</v>
      </c>
      <c r="BL335" s="20" t="s">
        <v>171</v>
      </c>
      <c r="BM335" s="227" t="s">
        <v>1143</v>
      </c>
    </row>
    <row r="336" s="2" customFormat="1">
      <c r="A336" s="42"/>
      <c r="B336" s="43"/>
      <c r="C336" s="44"/>
      <c r="D336" s="249" t="s">
        <v>253</v>
      </c>
      <c r="E336" s="44"/>
      <c r="F336" s="250" t="s">
        <v>1144</v>
      </c>
      <c r="G336" s="44"/>
      <c r="H336" s="44"/>
      <c r="I336" s="231"/>
      <c r="J336" s="44"/>
      <c r="K336" s="44"/>
      <c r="L336" s="48"/>
      <c r="M336" s="232"/>
      <c r="N336" s="233"/>
      <c r="O336" s="88"/>
      <c r="P336" s="88"/>
      <c r="Q336" s="88"/>
      <c r="R336" s="88"/>
      <c r="S336" s="88"/>
      <c r="T336" s="89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T336" s="20" t="s">
        <v>253</v>
      </c>
      <c r="AU336" s="20" t="s">
        <v>21</v>
      </c>
    </row>
    <row r="337" s="13" customFormat="1">
      <c r="A337" s="13"/>
      <c r="B337" s="234"/>
      <c r="C337" s="235"/>
      <c r="D337" s="229" t="s">
        <v>166</v>
      </c>
      <c r="E337" s="236" t="s">
        <v>44</v>
      </c>
      <c r="F337" s="237" t="s">
        <v>90</v>
      </c>
      <c r="G337" s="235"/>
      <c r="H337" s="238">
        <v>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166</v>
      </c>
      <c r="AU337" s="244" t="s">
        <v>21</v>
      </c>
      <c r="AV337" s="13" t="s">
        <v>21</v>
      </c>
      <c r="AW337" s="13" t="s">
        <v>42</v>
      </c>
      <c r="AX337" s="13" t="s">
        <v>90</v>
      </c>
      <c r="AY337" s="244" t="s">
        <v>152</v>
      </c>
    </row>
    <row r="338" s="2" customFormat="1" ht="16.5" customHeight="1">
      <c r="A338" s="42"/>
      <c r="B338" s="43"/>
      <c r="C338" s="262" t="s">
        <v>642</v>
      </c>
      <c r="D338" s="262" t="s">
        <v>391</v>
      </c>
      <c r="E338" s="263" t="s">
        <v>1145</v>
      </c>
      <c r="F338" s="264" t="s">
        <v>1146</v>
      </c>
      <c r="G338" s="265" t="s">
        <v>432</v>
      </c>
      <c r="H338" s="266">
        <v>1.0149999999999999</v>
      </c>
      <c r="I338" s="267"/>
      <c r="J338" s="268">
        <f>ROUND(I338*H338,2)</f>
        <v>0</v>
      </c>
      <c r="K338" s="264" t="s">
        <v>251</v>
      </c>
      <c r="L338" s="269"/>
      <c r="M338" s="270" t="s">
        <v>44</v>
      </c>
      <c r="N338" s="271" t="s">
        <v>53</v>
      </c>
      <c r="O338" s="88"/>
      <c r="P338" s="225">
        <f>O338*H338</f>
        <v>0</v>
      </c>
      <c r="Q338" s="225">
        <v>0.00072000000000000005</v>
      </c>
      <c r="R338" s="225">
        <f>Q338*H338</f>
        <v>0.00073079999999999998</v>
      </c>
      <c r="S338" s="225">
        <v>0</v>
      </c>
      <c r="T338" s="226">
        <f>S338*H338</f>
        <v>0</v>
      </c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R338" s="227" t="s">
        <v>188</v>
      </c>
      <c r="AT338" s="227" t="s">
        <v>391</v>
      </c>
      <c r="AU338" s="227" t="s">
        <v>21</v>
      </c>
      <c r="AY338" s="20" t="s">
        <v>152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20" t="s">
        <v>90</v>
      </c>
      <c r="BK338" s="228">
        <f>ROUND(I338*H338,2)</f>
        <v>0</v>
      </c>
      <c r="BL338" s="20" t="s">
        <v>171</v>
      </c>
      <c r="BM338" s="227" t="s">
        <v>1147</v>
      </c>
    </row>
    <row r="339" s="13" customFormat="1">
      <c r="A339" s="13"/>
      <c r="B339" s="234"/>
      <c r="C339" s="235"/>
      <c r="D339" s="229" t="s">
        <v>166</v>
      </c>
      <c r="E339" s="235"/>
      <c r="F339" s="237" t="s">
        <v>1112</v>
      </c>
      <c r="G339" s="235"/>
      <c r="H339" s="238">
        <v>1.0149999999999999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166</v>
      </c>
      <c r="AU339" s="244" t="s">
        <v>21</v>
      </c>
      <c r="AV339" s="13" t="s">
        <v>21</v>
      </c>
      <c r="AW339" s="13" t="s">
        <v>4</v>
      </c>
      <c r="AX339" s="13" t="s">
        <v>90</v>
      </c>
      <c r="AY339" s="244" t="s">
        <v>152</v>
      </c>
    </row>
    <row r="340" s="2" customFormat="1" ht="24.15" customHeight="1">
      <c r="A340" s="42"/>
      <c r="B340" s="43"/>
      <c r="C340" s="216" t="s">
        <v>647</v>
      </c>
      <c r="D340" s="216" t="s">
        <v>155</v>
      </c>
      <c r="E340" s="217" t="s">
        <v>1148</v>
      </c>
      <c r="F340" s="218" t="s">
        <v>1149</v>
      </c>
      <c r="G340" s="219" t="s">
        <v>432</v>
      </c>
      <c r="H340" s="220">
        <v>35</v>
      </c>
      <c r="I340" s="221"/>
      <c r="J340" s="222">
        <f>ROUND(I340*H340,2)</f>
        <v>0</v>
      </c>
      <c r="K340" s="218" t="s">
        <v>251</v>
      </c>
      <c r="L340" s="48"/>
      <c r="M340" s="223" t="s">
        <v>44</v>
      </c>
      <c r="N340" s="224" t="s">
        <v>53</v>
      </c>
      <c r="O340" s="88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27" t="s">
        <v>171</v>
      </c>
      <c r="AT340" s="227" t="s">
        <v>155</v>
      </c>
      <c r="AU340" s="227" t="s">
        <v>21</v>
      </c>
      <c r="AY340" s="20" t="s">
        <v>152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20" t="s">
        <v>90</v>
      </c>
      <c r="BK340" s="228">
        <f>ROUND(I340*H340,2)</f>
        <v>0</v>
      </c>
      <c r="BL340" s="20" t="s">
        <v>171</v>
      </c>
      <c r="BM340" s="227" t="s">
        <v>1150</v>
      </c>
    </row>
    <row r="341" s="2" customFormat="1">
      <c r="A341" s="42"/>
      <c r="B341" s="43"/>
      <c r="C341" s="44"/>
      <c r="D341" s="249" t="s">
        <v>253</v>
      </c>
      <c r="E341" s="44"/>
      <c r="F341" s="250" t="s">
        <v>1151</v>
      </c>
      <c r="G341" s="44"/>
      <c r="H341" s="44"/>
      <c r="I341" s="231"/>
      <c r="J341" s="44"/>
      <c r="K341" s="44"/>
      <c r="L341" s="48"/>
      <c r="M341" s="232"/>
      <c r="N341" s="233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0" t="s">
        <v>253</v>
      </c>
      <c r="AU341" s="20" t="s">
        <v>21</v>
      </c>
    </row>
    <row r="342" s="13" customFormat="1">
      <c r="A342" s="13"/>
      <c r="B342" s="234"/>
      <c r="C342" s="235"/>
      <c r="D342" s="229" t="s">
        <v>166</v>
      </c>
      <c r="E342" s="236" t="s">
        <v>44</v>
      </c>
      <c r="F342" s="237" t="s">
        <v>1152</v>
      </c>
      <c r="G342" s="235"/>
      <c r="H342" s="238">
        <v>31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166</v>
      </c>
      <c r="AU342" s="244" t="s">
        <v>21</v>
      </c>
      <c r="AV342" s="13" t="s">
        <v>21</v>
      </c>
      <c r="AW342" s="13" t="s">
        <v>42</v>
      </c>
      <c r="AX342" s="13" t="s">
        <v>82</v>
      </c>
      <c r="AY342" s="244" t="s">
        <v>152</v>
      </c>
    </row>
    <row r="343" s="13" customFormat="1">
      <c r="A343" s="13"/>
      <c r="B343" s="234"/>
      <c r="C343" s="235"/>
      <c r="D343" s="229" t="s">
        <v>166</v>
      </c>
      <c r="E343" s="236" t="s">
        <v>44</v>
      </c>
      <c r="F343" s="237" t="s">
        <v>1153</v>
      </c>
      <c r="G343" s="235"/>
      <c r="H343" s="238">
        <v>4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166</v>
      </c>
      <c r="AU343" s="244" t="s">
        <v>21</v>
      </c>
      <c r="AV343" s="13" t="s">
        <v>21</v>
      </c>
      <c r="AW343" s="13" t="s">
        <v>42</v>
      </c>
      <c r="AX343" s="13" t="s">
        <v>82</v>
      </c>
      <c r="AY343" s="244" t="s">
        <v>152</v>
      </c>
    </row>
    <row r="344" s="14" customFormat="1">
      <c r="A344" s="14"/>
      <c r="B344" s="251"/>
      <c r="C344" s="252"/>
      <c r="D344" s="229" t="s">
        <v>166</v>
      </c>
      <c r="E344" s="253" t="s">
        <v>44</v>
      </c>
      <c r="F344" s="254" t="s">
        <v>261</v>
      </c>
      <c r="G344" s="252"/>
      <c r="H344" s="255">
        <v>35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166</v>
      </c>
      <c r="AU344" s="261" t="s">
        <v>21</v>
      </c>
      <c r="AV344" s="14" t="s">
        <v>171</v>
      </c>
      <c r="AW344" s="14" t="s">
        <v>42</v>
      </c>
      <c r="AX344" s="14" t="s">
        <v>90</v>
      </c>
      <c r="AY344" s="261" t="s">
        <v>152</v>
      </c>
    </row>
    <row r="345" s="2" customFormat="1" ht="16.5" customHeight="1">
      <c r="A345" s="42"/>
      <c r="B345" s="43"/>
      <c r="C345" s="262" t="s">
        <v>653</v>
      </c>
      <c r="D345" s="262" t="s">
        <v>391</v>
      </c>
      <c r="E345" s="263" t="s">
        <v>1154</v>
      </c>
      <c r="F345" s="264" t="s">
        <v>1155</v>
      </c>
      <c r="G345" s="265" t="s">
        <v>432</v>
      </c>
      <c r="H345" s="266">
        <v>13.195</v>
      </c>
      <c r="I345" s="267"/>
      <c r="J345" s="268">
        <f>ROUND(I345*H345,2)</f>
        <v>0</v>
      </c>
      <c r="K345" s="264" t="s">
        <v>251</v>
      </c>
      <c r="L345" s="269"/>
      <c r="M345" s="270" t="s">
        <v>44</v>
      </c>
      <c r="N345" s="271" t="s">
        <v>53</v>
      </c>
      <c r="O345" s="88"/>
      <c r="P345" s="225">
        <f>O345*H345</f>
        <v>0</v>
      </c>
      <c r="Q345" s="225">
        <v>0.00072000000000000005</v>
      </c>
      <c r="R345" s="225">
        <f>Q345*H345</f>
        <v>0.0095004000000000009</v>
      </c>
      <c r="S345" s="225">
        <v>0</v>
      </c>
      <c r="T345" s="226">
        <f>S345*H345</f>
        <v>0</v>
      </c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R345" s="227" t="s">
        <v>188</v>
      </c>
      <c r="AT345" s="227" t="s">
        <v>391</v>
      </c>
      <c r="AU345" s="227" t="s">
        <v>21</v>
      </c>
      <c r="AY345" s="20" t="s">
        <v>152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20" t="s">
        <v>90</v>
      </c>
      <c r="BK345" s="228">
        <f>ROUND(I345*H345,2)</f>
        <v>0</v>
      </c>
      <c r="BL345" s="20" t="s">
        <v>171</v>
      </c>
      <c r="BM345" s="227" t="s">
        <v>1156</v>
      </c>
    </row>
    <row r="346" s="13" customFormat="1">
      <c r="A346" s="13"/>
      <c r="B346" s="234"/>
      <c r="C346" s="235"/>
      <c r="D346" s="229" t="s">
        <v>166</v>
      </c>
      <c r="E346" s="236" t="s">
        <v>44</v>
      </c>
      <c r="F346" s="237" t="s">
        <v>192</v>
      </c>
      <c r="G346" s="235"/>
      <c r="H346" s="238">
        <v>9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166</v>
      </c>
      <c r="AU346" s="244" t="s">
        <v>21</v>
      </c>
      <c r="AV346" s="13" t="s">
        <v>21</v>
      </c>
      <c r="AW346" s="13" t="s">
        <v>42</v>
      </c>
      <c r="AX346" s="13" t="s">
        <v>82</v>
      </c>
      <c r="AY346" s="244" t="s">
        <v>152</v>
      </c>
    </row>
    <row r="347" s="13" customFormat="1">
      <c r="A347" s="13"/>
      <c r="B347" s="234"/>
      <c r="C347" s="235"/>
      <c r="D347" s="229" t="s">
        <v>166</v>
      </c>
      <c r="E347" s="236" t="s">
        <v>44</v>
      </c>
      <c r="F347" s="237" t="s">
        <v>1157</v>
      </c>
      <c r="G347" s="235"/>
      <c r="H347" s="238">
        <v>4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166</v>
      </c>
      <c r="AU347" s="244" t="s">
        <v>21</v>
      </c>
      <c r="AV347" s="13" t="s">
        <v>21</v>
      </c>
      <c r="AW347" s="13" t="s">
        <v>42</v>
      </c>
      <c r="AX347" s="13" t="s">
        <v>82</v>
      </c>
      <c r="AY347" s="244" t="s">
        <v>152</v>
      </c>
    </row>
    <row r="348" s="14" customFormat="1">
      <c r="A348" s="14"/>
      <c r="B348" s="251"/>
      <c r="C348" s="252"/>
      <c r="D348" s="229" t="s">
        <v>166</v>
      </c>
      <c r="E348" s="253" t="s">
        <v>44</v>
      </c>
      <c r="F348" s="254" t="s">
        <v>261</v>
      </c>
      <c r="G348" s="252"/>
      <c r="H348" s="255">
        <v>13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166</v>
      </c>
      <c r="AU348" s="261" t="s">
        <v>21</v>
      </c>
      <c r="AV348" s="14" t="s">
        <v>171</v>
      </c>
      <c r="AW348" s="14" t="s">
        <v>42</v>
      </c>
      <c r="AX348" s="14" t="s">
        <v>90</v>
      </c>
      <c r="AY348" s="261" t="s">
        <v>152</v>
      </c>
    </row>
    <row r="349" s="13" customFormat="1">
      <c r="A349" s="13"/>
      <c r="B349" s="234"/>
      <c r="C349" s="235"/>
      <c r="D349" s="229" t="s">
        <v>166</v>
      </c>
      <c r="E349" s="235"/>
      <c r="F349" s="237" t="s">
        <v>1158</v>
      </c>
      <c r="G349" s="235"/>
      <c r="H349" s="238">
        <v>13.195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166</v>
      </c>
      <c r="AU349" s="244" t="s">
        <v>21</v>
      </c>
      <c r="AV349" s="13" t="s">
        <v>21</v>
      </c>
      <c r="AW349" s="13" t="s">
        <v>4</v>
      </c>
      <c r="AX349" s="13" t="s">
        <v>90</v>
      </c>
      <c r="AY349" s="244" t="s">
        <v>152</v>
      </c>
    </row>
    <row r="350" s="2" customFormat="1" ht="16.5" customHeight="1">
      <c r="A350" s="42"/>
      <c r="B350" s="43"/>
      <c r="C350" s="262" t="s">
        <v>658</v>
      </c>
      <c r="D350" s="262" t="s">
        <v>391</v>
      </c>
      <c r="E350" s="263" t="s">
        <v>1159</v>
      </c>
      <c r="F350" s="264" t="s">
        <v>1160</v>
      </c>
      <c r="G350" s="265" t="s">
        <v>432</v>
      </c>
      <c r="H350" s="266">
        <v>13.195</v>
      </c>
      <c r="I350" s="267"/>
      <c r="J350" s="268">
        <f>ROUND(I350*H350,2)</f>
        <v>0</v>
      </c>
      <c r="K350" s="264" t="s">
        <v>251</v>
      </c>
      <c r="L350" s="269"/>
      <c r="M350" s="270" t="s">
        <v>44</v>
      </c>
      <c r="N350" s="271" t="s">
        <v>53</v>
      </c>
      <c r="O350" s="88"/>
      <c r="P350" s="225">
        <f>O350*H350</f>
        <v>0</v>
      </c>
      <c r="Q350" s="225">
        <v>0.0040000000000000001</v>
      </c>
      <c r="R350" s="225">
        <f>Q350*H350</f>
        <v>0.052780000000000001</v>
      </c>
      <c r="S350" s="225">
        <v>0</v>
      </c>
      <c r="T350" s="226">
        <f>S350*H350</f>
        <v>0</v>
      </c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R350" s="227" t="s">
        <v>188</v>
      </c>
      <c r="AT350" s="227" t="s">
        <v>391</v>
      </c>
      <c r="AU350" s="227" t="s">
        <v>21</v>
      </c>
      <c r="AY350" s="20" t="s">
        <v>152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20" t="s">
        <v>90</v>
      </c>
      <c r="BK350" s="228">
        <f>ROUND(I350*H350,2)</f>
        <v>0</v>
      </c>
      <c r="BL350" s="20" t="s">
        <v>171</v>
      </c>
      <c r="BM350" s="227" t="s">
        <v>1161</v>
      </c>
    </row>
    <row r="351" s="13" customFormat="1">
      <c r="A351" s="13"/>
      <c r="B351" s="234"/>
      <c r="C351" s="235"/>
      <c r="D351" s="229" t="s">
        <v>166</v>
      </c>
      <c r="E351" s="236" t="s">
        <v>44</v>
      </c>
      <c r="F351" s="237" t="s">
        <v>192</v>
      </c>
      <c r="G351" s="235"/>
      <c r="H351" s="238">
        <v>9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166</v>
      </c>
      <c r="AU351" s="244" t="s">
        <v>21</v>
      </c>
      <c r="AV351" s="13" t="s">
        <v>21</v>
      </c>
      <c r="AW351" s="13" t="s">
        <v>42</v>
      </c>
      <c r="AX351" s="13" t="s">
        <v>82</v>
      </c>
      <c r="AY351" s="244" t="s">
        <v>152</v>
      </c>
    </row>
    <row r="352" s="13" customFormat="1">
      <c r="A352" s="13"/>
      <c r="B352" s="234"/>
      <c r="C352" s="235"/>
      <c r="D352" s="229" t="s">
        <v>166</v>
      </c>
      <c r="E352" s="236" t="s">
        <v>44</v>
      </c>
      <c r="F352" s="237" t="s">
        <v>1157</v>
      </c>
      <c r="G352" s="235"/>
      <c r="H352" s="238">
        <v>4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166</v>
      </c>
      <c r="AU352" s="244" t="s">
        <v>21</v>
      </c>
      <c r="AV352" s="13" t="s">
        <v>21</v>
      </c>
      <c r="AW352" s="13" t="s">
        <v>42</v>
      </c>
      <c r="AX352" s="13" t="s">
        <v>82</v>
      </c>
      <c r="AY352" s="244" t="s">
        <v>152</v>
      </c>
    </row>
    <row r="353" s="14" customFormat="1">
      <c r="A353" s="14"/>
      <c r="B353" s="251"/>
      <c r="C353" s="252"/>
      <c r="D353" s="229" t="s">
        <v>166</v>
      </c>
      <c r="E353" s="253" t="s">
        <v>44</v>
      </c>
      <c r="F353" s="254" t="s">
        <v>261</v>
      </c>
      <c r="G353" s="252"/>
      <c r="H353" s="255">
        <v>13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166</v>
      </c>
      <c r="AU353" s="261" t="s">
        <v>21</v>
      </c>
      <c r="AV353" s="14" t="s">
        <v>171</v>
      </c>
      <c r="AW353" s="14" t="s">
        <v>42</v>
      </c>
      <c r="AX353" s="14" t="s">
        <v>90</v>
      </c>
      <c r="AY353" s="261" t="s">
        <v>152</v>
      </c>
    </row>
    <row r="354" s="13" customFormat="1">
      <c r="A354" s="13"/>
      <c r="B354" s="234"/>
      <c r="C354" s="235"/>
      <c r="D354" s="229" t="s">
        <v>166</v>
      </c>
      <c r="E354" s="235"/>
      <c r="F354" s="237" t="s">
        <v>1158</v>
      </c>
      <c r="G354" s="235"/>
      <c r="H354" s="238">
        <v>13.195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166</v>
      </c>
      <c r="AU354" s="244" t="s">
        <v>21</v>
      </c>
      <c r="AV354" s="13" t="s">
        <v>21</v>
      </c>
      <c r="AW354" s="13" t="s">
        <v>4</v>
      </c>
      <c r="AX354" s="13" t="s">
        <v>90</v>
      </c>
      <c r="AY354" s="244" t="s">
        <v>152</v>
      </c>
    </row>
    <row r="355" s="2" customFormat="1" ht="16.5" customHeight="1">
      <c r="A355" s="42"/>
      <c r="B355" s="43"/>
      <c r="C355" s="262" t="s">
        <v>664</v>
      </c>
      <c r="D355" s="262" t="s">
        <v>391</v>
      </c>
      <c r="E355" s="263" t="s">
        <v>1162</v>
      </c>
      <c r="F355" s="264" t="s">
        <v>1163</v>
      </c>
      <c r="G355" s="265" t="s">
        <v>432</v>
      </c>
      <c r="H355" s="266">
        <v>13.195</v>
      </c>
      <c r="I355" s="267"/>
      <c r="J355" s="268">
        <f>ROUND(I355*H355,2)</f>
        <v>0</v>
      </c>
      <c r="K355" s="264" t="s">
        <v>251</v>
      </c>
      <c r="L355" s="269"/>
      <c r="M355" s="270" t="s">
        <v>44</v>
      </c>
      <c r="N355" s="271" t="s">
        <v>53</v>
      </c>
      <c r="O355" s="88"/>
      <c r="P355" s="225">
        <f>O355*H355</f>
        <v>0</v>
      </c>
      <c r="Q355" s="225">
        <v>0.00056999999999999998</v>
      </c>
      <c r="R355" s="225">
        <f>Q355*H355</f>
        <v>0.0075211499999999999</v>
      </c>
      <c r="S355" s="225">
        <v>0</v>
      </c>
      <c r="T355" s="226">
        <f>S355*H355</f>
        <v>0</v>
      </c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R355" s="227" t="s">
        <v>188</v>
      </c>
      <c r="AT355" s="227" t="s">
        <v>391</v>
      </c>
      <c r="AU355" s="227" t="s">
        <v>21</v>
      </c>
      <c r="AY355" s="20" t="s">
        <v>152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20" t="s">
        <v>90</v>
      </c>
      <c r="BK355" s="228">
        <f>ROUND(I355*H355,2)</f>
        <v>0</v>
      </c>
      <c r="BL355" s="20" t="s">
        <v>171</v>
      </c>
      <c r="BM355" s="227" t="s">
        <v>1164</v>
      </c>
    </row>
    <row r="356" s="13" customFormat="1">
      <c r="A356" s="13"/>
      <c r="B356" s="234"/>
      <c r="C356" s="235"/>
      <c r="D356" s="229" t="s">
        <v>166</v>
      </c>
      <c r="E356" s="236" t="s">
        <v>44</v>
      </c>
      <c r="F356" s="237" t="s">
        <v>1157</v>
      </c>
      <c r="G356" s="235"/>
      <c r="H356" s="238">
        <v>4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166</v>
      </c>
      <c r="AU356" s="244" t="s">
        <v>21</v>
      </c>
      <c r="AV356" s="13" t="s">
        <v>21</v>
      </c>
      <c r="AW356" s="13" t="s">
        <v>42</v>
      </c>
      <c r="AX356" s="13" t="s">
        <v>82</v>
      </c>
      <c r="AY356" s="244" t="s">
        <v>152</v>
      </c>
    </row>
    <row r="357" s="13" customFormat="1">
      <c r="A357" s="13"/>
      <c r="B357" s="234"/>
      <c r="C357" s="235"/>
      <c r="D357" s="229" t="s">
        <v>166</v>
      </c>
      <c r="E357" s="236" t="s">
        <v>44</v>
      </c>
      <c r="F357" s="237" t="s">
        <v>192</v>
      </c>
      <c r="G357" s="235"/>
      <c r="H357" s="238">
        <v>9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166</v>
      </c>
      <c r="AU357" s="244" t="s">
        <v>21</v>
      </c>
      <c r="AV357" s="13" t="s">
        <v>21</v>
      </c>
      <c r="AW357" s="13" t="s">
        <v>42</v>
      </c>
      <c r="AX357" s="13" t="s">
        <v>82</v>
      </c>
      <c r="AY357" s="244" t="s">
        <v>152</v>
      </c>
    </row>
    <row r="358" s="14" customFormat="1">
      <c r="A358" s="14"/>
      <c r="B358" s="251"/>
      <c r="C358" s="252"/>
      <c r="D358" s="229" t="s">
        <v>166</v>
      </c>
      <c r="E358" s="253" t="s">
        <v>44</v>
      </c>
      <c r="F358" s="254" t="s">
        <v>261</v>
      </c>
      <c r="G358" s="252"/>
      <c r="H358" s="255">
        <v>13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166</v>
      </c>
      <c r="AU358" s="261" t="s">
        <v>21</v>
      </c>
      <c r="AV358" s="14" t="s">
        <v>171</v>
      </c>
      <c r="AW358" s="14" t="s">
        <v>42</v>
      </c>
      <c r="AX358" s="14" t="s">
        <v>90</v>
      </c>
      <c r="AY358" s="261" t="s">
        <v>152</v>
      </c>
    </row>
    <row r="359" s="13" customFormat="1">
      <c r="A359" s="13"/>
      <c r="B359" s="234"/>
      <c r="C359" s="235"/>
      <c r="D359" s="229" t="s">
        <v>166</v>
      </c>
      <c r="E359" s="235"/>
      <c r="F359" s="237" t="s">
        <v>1158</v>
      </c>
      <c r="G359" s="235"/>
      <c r="H359" s="238">
        <v>13.195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166</v>
      </c>
      <c r="AU359" s="244" t="s">
        <v>21</v>
      </c>
      <c r="AV359" s="13" t="s">
        <v>21</v>
      </c>
      <c r="AW359" s="13" t="s">
        <v>4</v>
      </c>
      <c r="AX359" s="13" t="s">
        <v>90</v>
      </c>
      <c r="AY359" s="244" t="s">
        <v>152</v>
      </c>
    </row>
    <row r="360" s="2" customFormat="1" ht="16.5" customHeight="1">
      <c r="A360" s="42"/>
      <c r="B360" s="43"/>
      <c r="C360" s="262" t="s">
        <v>670</v>
      </c>
      <c r="D360" s="262" t="s">
        <v>391</v>
      </c>
      <c r="E360" s="263" t="s">
        <v>1165</v>
      </c>
      <c r="F360" s="264" t="s">
        <v>1166</v>
      </c>
      <c r="G360" s="265" t="s">
        <v>432</v>
      </c>
      <c r="H360" s="266">
        <v>4.0599999999999996</v>
      </c>
      <c r="I360" s="267"/>
      <c r="J360" s="268">
        <f>ROUND(I360*H360,2)</f>
        <v>0</v>
      </c>
      <c r="K360" s="264" t="s">
        <v>44</v>
      </c>
      <c r="L360" s="269"/>
      <c r="M360" s="270" t="s">
        <v>44</v>
      </c>
      <c r="N360" s="271" t="s">
        <v>53</v>
      </c>
      <c r="O360" s="88"/>
      <c r="P360" s="225">
        <f>O360*H360</f>
        <v>0</v>
      </c>
      <c r="Q360" s="225">
        <v>0.00071000000000000002</v>
      </c>
      <c r="R360" s="225">
        <f>Q360*H360</f>
        <v>0.0028825999999999999</v>
      </c>
      <c r="S360" s="225">
        <v>0</v>
      </c>
      <c r="T360" s="226">
        <f>S360*H360</f>
        <v>0</v>
      </c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R360" s="227" t="s">
        <v>188</v>
      </c>
      <c r="AT360" s="227" t="s">
        <v>391</v>
      </c>
      <c r="AU360" s="227" t="s">
        <v>21</v>
      </c>
      <c r="AY360" s="20" t="s">
        <v>152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20" t="s">
        <v>90</v>
      </c>
      <c r="BK360" s="228">
        <f>ROUND(I360*H360,2)</f>
        <v>0</v>
      </c>
      <c r="BL360" s="20" t="s">
        <v>171</v>
      </c>
      <c r="BM360" s="227" t="s">
        <v>1167</v>
      </c>
    </row>
    <row r="361" s="13" customFormat="1">
      <c r="A361" s="13"/>
      <c r="B361" s="234"/>
      <c r="C361" s="235"/>
      <c r="D361" s="229" t="s">
        <v>166</v>
      </c>
      <c r="E361" s="235"/>
      <c r="F361" s="237" t="s">
        <v>1132</v>
      </c>
      <c r="G361" s="235"/>
      <c r="H361" s="238">
        <v>4.0599999999999996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166</v>
      </c>
      <c r="AU361" s="244" t="s">
        <v>21</v>
      </c>
      <c r="AV361" s="13" t="s">
        <v>21</v>
      </c>
      <c r="AW361" s="13" t="s">
        <v>4</v>
      </c>
      <c r="AX361" s="13" t="s">
        <v>90</v>
      </c>
      <c r="AY361" s="244" t="s">
        <v>152</v>
      </c>
    </row>
    <row r="362" s="2" customFormat="1" ht="16.5" customHeight="1">
      <c r="A362" s="42"/>
      <c r="B362" s="43"/>
      <c r="C362" s="262" t="s">
        <v>675</v>
      </c>
      <c r="D362" s="262" t="s">
        <v>391</v>
      </c>
      <c r="E362" s="263" t="s">
        <v>1168</v>
      </c>
      <c r="F362" s="264" t="s">
        <v>1169</v>
      </c>
      <c r="G362" s="265" t="s">
        <v>432</v>
      </c>
      <c r="H362" s="266">
        <v>3.0449999999999999</v>
      </c>
      <c r="I362" s="267"/>
      <c r="J362" s="268">
        <f>ROUND(I362*H362,2)</f>
        <v>0</v>
      </c>
      <c r="K362" s="264" t="s">
        <v>44</v>
      </c>
      <c r="L362" s="269"/>
      <c r="M362" s="270" t="s">
        <v>44</v>
      </c>
      <c r="N362" s="271" t="s">
        <v>53</v>
      </c>
      <c r="O362" s="88"/>
      <c r="P362" s="225">
        <f>O362*H362</f>
        <v>0</v>
      </c>
      <c r="Q362" s="225">
        <v>0.0012600000000000001</v>
      </c>
      <c r="R362" s="225">
        <f>Q362*H362</f>
        <v>0.0038367000000000002</v>
      </c>
      <c r="S362" s="225">
        <v>0</v>
      </c>
      <c r="T362" s="226">
        <f>S362*H362</f>
        <v>0</v>
      </c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R362" s="227" t="s">
        <v>188</v>
      </c>
      <c r="AT362" s="227" t="s">
        <v>391</v>
      </c>
      <c r="AU362" s="227" t="s">
        <v>21</v>
      </c>
      <c r="AY362" s="20" t="s">
        <v>152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20" t="s">
        <v>90</v>
      </c>
      <c r="BK362" s="228">
        <f>ROUND(I362*H362,2)</f>
        <v>0</v>
      </c>
      <c r="BL362" s="20" t="s">
        <v>171</v>
      </c>
      <c r="BM362" s="227" t="s">
        <v>1170</v>
      </c>
    </row>
    <row r="363" s="13" customFormat="1">
      <c r="A363" s="13"/>
      <c r="B363" s="234"/>
      <c r="C363" s="235"/>
      <c r="D363" s="229" t="s">
        <v>166</v>
      </c>
      <c r="E363" s="235"/>
      <c r="F363" s="237" t="s">
        <v>1171</v>
      </c>
      <c r="G363" s="235"/>
      <c r="H363" s="238">
        <v>3.0449999999999999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166</v>
      </c>
      <c r="AU363" s="244" t="s">
        <v>21</v>
      </c>
      <c r="AV363" s="13" t="s">
        <v>21</v>
      </c>
      <c r="AW363" s="13" t="s">
        <v>4</v>
      </c>
      <c r="AX363" s="13" t="s">
        <v>90</v>
      </c>
      <c r="AY363" s="244" t="s">
        <v>152</v>
      </c>
    </row>
    <row r="364" s="2" customFormat="1" ht="16.5" customHeight="1">
      <c r="A364" s="42"/>
      <c r="B364" s="43"/>
      <c r="C364" s="262" t="s">
        <v>680</v>
      </c>
      <c r="D364" s="262" t="s">
        <v>391</v>
      </c>
      <c r="E364" s="263" t="s">
        <v>1172</v>
      </c>
      <c r="F364" s="264" t="s">
        <v>1173</v>
      </c>
      <c r="G364" s="265" t="s">
        <v>432</v>
      </c>
      <c r="H364" s="266">
        <v>4.0599999999999996</v>
      </c>
      <c r="I364" s="267"/>
      <c r="J364" s="268">
        <f>ROUND(I364*H364,2)</f>
        <v>0</v>
      </c>
      <c r="K364" s="264" t="s">
        <v>44</v>
      </c>
      <c r="L364" s="269"/>
      <c r="M364" s="270" t="s">
        <v>44</v>
      </c>
      <c r="N364" s="271" t="s">
        <v>53</v>
      </c>
      <c r="O364" s="88"/>
      <c r="P364" s="225">
        <f>O364*H364</f>
        <v>0</v>
      </c>
      <c r="Q364" s="225">
        <v>0.00092000000000000003</v>
      </c>
      <c r="R364" s="225">
        <f>Q364*H364</f>
        <v>0.0037351999999999997</v>
      </c>
      <c r="S364" s="225">
        <v>0</v>
      </c>
      <c r="T364" s="226">
        <f>S364*H364</f>
        <v>0</v>
      </c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R364" s="227" t="s">
        <v>188</v>
      </c>
      <c r="AT364" s="227" t="s">
        <v>391</v>
      </c>
      <c r="AU364" s="227" t="s">
        <v>21</v>
      </c>
      <c r="AY364" s="20" t="s">
        <v>152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20" t="s">
        <v>90</v>
      </c>
      <c r="BK364" s="228">
        <f>ROUND(I364*H364,2)</f>
        <v>0</v>
      </c>
      <c r="BL364" s="20" t="s">
        <v>171</v>
      </c>
      <c r="BM364" s="227" t="s">
        <v>1174</v>
      </c>
    </row>
    <row r="365" s="13" customFormat="1">
      <c r="A365" s="13"/>
      <c r="B365" s="234"/>
      <c r="C365" s="235"/>
      <c r="D365" s="229" t="s">
        <v>166</v>
      </c>
      <c r="E365" s="235"/>
      <c r="F365" s="237" t="s">
        <v>1132</v>
      </c>
      <c r="G365" s="235"/>
      <c r="H365" s="238">
        <v>4.0599999999999996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166</v>
      </c>
      <c r="AU365" s="244" t="s">
        <v>21</v>
      </c>
      <c r="AV365" s="13" t="s">
        <v>21</v>
      </c>
      <c r="AW365" s="13" t="s">
        <v>4</v>
      </c>
      <c r="AX365" s="13" t="s">
        <v>90</v>
      </c>
      <c r="AY365" s="244" t="s">
        <v>152</v>
      </c>
    </row>
    <row r="366" s="2" customFormat="1" ht="16.5" customHeight="1">
      <c r="A366" s="42"/>
      <c r="B366" s="43"/>
      <c r="C366" s="262" t="s">
        <v>686</v>
      </c>
      <c r="D366" s="262" t="s">
        <v>391</v>
      </c>
      <c r="E366" s="263" t="s">
        <v>1175</v>
      </c>
      <c r="F366" s="264" t="s">
        <v>1176</v>
      </c>
      <c r="G366" s="265" t="s">
        <v>432</v>
      </c>
      <c r="H366" s="266">
        <v>2.0299999999999998</v>
      </c>
      <c r="I366" s="267"/>
      <c r="J366" s="268">
        <f>ROUND(I366*H366,2)</f>
        <v>0</v>
      </c>
      <c r="K366" s="264" t="s">
        <v>44</v>
      </c>
      <c r="L366" s="269"/>
      <c r="M366" s="270" t="s">
        <v>44</v>
      </c>
      <c r="N366" s="271" t="s">
        <v>53</v>
      </c>
      <c r="O366" s="88"/>
      <c r="P366" s="225">
        <f>O366*H366</f>
        <v>0</v>
      </c>
      <c r="Q366" s="225">
        <v>0</v>
      </c>
      <c r="R366" s="225">
        <f>Q366*H366</f>
        <v>0</v>
      </c>
      <c r="S366" s="225">
        <v>0</v>
      </c>
      <c r="T366" s="226">
        <f>S366*H366</f>
        <v>0</v>
      </c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R366" s="227" t="s">
        <v>188</v>
      </c>
      <c r="AT366" s="227" t="s">
        <v>391</v>
      </c>
      <c r="AU366" s="227" t="s">
        <v>21</v>
      </c>
      <c r="AY366" s="20" t="s">
        <v>152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20" t="s">
        <v>90</v>
      </c>
      <c r="BK366" s="228">
        <f>ROUND(I366*H366,2)</f>
        <v>0</v>
      </c>
      <c r="BL366" s="20" t="s">
        <v>171</v>
      </c>
      <c r="BM366" s="227" t="s">
        <v>1177</v>
      </c>
    </row>
    <row r="367" s="13" customFormat="1">
      <c r="A367" s="13"/>
      <c r="B367" s="234"/>
      <c r="C367" s="235"/>
      <c r="D367" s="229" t="s">
        <v>166</v>
      </c>
      <c r="E367" s="235"/>
      <c r="F367" s="237" t="s">
        <v>1178</v>
      </c>
      <c r="G367" s="235"/>
      <c r="H367" s="238">
        <v>2.0299999999999998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166</v>
      </c>
      <c r="AU367" s="244" t="s">
        <v>21</v>
      </c>
      <c r="AV367" s="13" t="s">
        <v>21</v>
      </c>
      <c r="AW367" s="13" t="s">
        <v>4</v>
      </c>
      <c r="AX367" s="13" t="s">
        <v>90</v>
      </c>
      <c r="AY367" s="244" t="s">
        <v>152</v>
      </c>
    </row>
    <row r="368" s="2" customFormat="1" ht="24.15" customHeight="1">
      <c r="A368" s="42"/>
      <c r="B368" s="43"/>
      <c r="C368" s="216" t="s">
        <v>693</v>
      </c>
      <c r="D368" s="216" t="s">
        <v>155</v>
      </c>
      <c r="E368" s="217" t="s">
        <v>1179</v>
      </c>
      <c r="F368" s="218" t="s">
        <v>1180</v>
      </c>
      <c r="G368" s="219" t="s">
        <v>432</v>
      </c>
      <c r="H368" s="220">
        <v>2</v>
      </c>
      <c r="I368" s="221"/>
      <c r="J368" s="222">
        <f>ROUND(I368*H368,2)</f>
        <v>0</v>
      </c>
      <c r="K368" s="218" t="s">
        <v>251</v>
      </c>
      <c r="L368" s="48"/>
      <c r="M368" s="223" t="s">
        <v>44</v>
      </c>
      <c r="N368" s="224" t="s">
        <v>53</v>
      </c>
      <c r="O368" s="88"/>
      <c r="P368" s="225">
        <f>O368*H368</f>
        <v>0</v>
      </c>
      <c r="Q368" s="225">
        <v>0</v>
      </c>
      <c r="R368" s="225">
        <f>Q368*H368</f>
        <v>0</v>
      </c>
      <c r="S368" s="225">
        <v>0</v>
      </c>
      <c r="T368" s="226">
        <f>S368*H368</f>
        <v>0</v>
      </c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R368" s="227" t="s">
        <v>171</v>
      </c>
      <c r="AT368" s="227" t="s">
        <v>155</v>
      </c>
      <c r="AU368" s="227" t="s">
        <v>21</v>
      </c>
      <c r="AY368" s="20" t="s">
        <v>152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20" t="s">
        <v>90</v>
      </c>
      <c r="BK368" s="228">
        <f>ROUND(I368*H368,2)</f>
        <v>0</v>
      </c>
      <c r="BL368" s="20" t="s">
        <v>171</v>
      </c>
      <c r="BM368" s="227" t="s">
        <v>1181</v>
      </c>
    </row>
    <row r="369" s="2" customFormat="1">
      <c r="A369" s="42"/>
      <c r="B369" s="43"/>
      <c r="C369" s="44"/>
      <c r="D369" s="249" t="s">
        <v>253</v>
      </c>
      <c r="E369" s="44"/>
      <c r="F369" s="250" t="s">
        <v>1182</v>
      </c>
      <c r="G369" s="44"/>
      <c r="H369" s="44"/>
      <c r="I369" s="231"/>
      <c r="J369" s="44"/>
      <c r="K369" s="44"/>
      <c r="L369" s="48"/>
      <c r="M369" s="232"/>
      <c r="N369" s="233"/>
      <c r="O369" s="88"/>
      <c r="P369" s="88"/>
      <c r="Q369" s="88"/>
      <c r="R369" s="88"/>
      <c r="S369" s="88"/>
      <c r="T369" s="89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T369" s="20" t="s">
        <v>253</v>
      </c>
      <c r="AU369" s="20" t="s">
        <v>21</v>
      </c>
    </row>
    <row r="370" s="13" customFormat="1">
      <c r="A370" s="13"/>
      <c r="B370" s="234"/>
      <c r="C370" s="235"/>
      <c r="D370" s="229" t="s">
        <v>166</v>
      </c>
      <c r="E370" s="236" t="s">
        <v>44</v>
      </c>
      <c r="F370" s="237" t="s">
        <v>21</v>
      </c>
      <c r="G370" s="235"/>
      <c r="H370" s="238">
        <v>2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166</v>
      </c>
      <c r="AU370" s="244" t="s">
        <v>21</v>
      </c>
      <c r="AV370" s="13" t="s">
        <v>21</v>
      </c>
      <c r="AW370" s="13" t="s">
        <v>42</v>
      </c>
      <c r="AX370" s="13" t="s">
        <v>90</v>
      </c>
      <c r="AY370" s="244" t="s">
        <v>152</v>
      </c>
    </row>
    <row r="371" s="2" customFormat="1" ht="16.5" customHeight="1">
      <c r="A371" s="42"/>
      <c r="B371" s="43"/>
      <c r="C371" s="262" t="s">
        <v>699</v>
      </c>
      <c r="D371" s="262" t="s">
        <v>391</v>
      </c>
      <c r="E371" s="263" t="s">
        <v>1183</v>
      </c>
      <c r="F371" s="264" t="s">
        <v>1184</v>
      </c>
      <c r="G371" s="265" t="s">
        <v>432</v>
      </c>
      <c r="H371" s="266">
        <v>2.0299999999999998</v>
      </c>
      <c r="I371" s="267"/>
      <c r="J371" s="268">
        <f>ROUND(I371*H371,2)</f>
        <v>0</v>
      </c>
      <c r="K371" s="264" t="s">
        <v>251</v>
      </c>
      <c r="L371" s="269"/>
      <c r="M371" s="270" t="s">
        <v>44</v>
      </c>
      <c r="N371" s="271" t="s">
        <v>53</v>
      </c>
      <c r="O371" s="88"/>
      <c r="P371" s="225">
        <f>O371*H371</f>
        <v>0</v>
      </c>
      <c r="Q371" s="225">
        <v>0.0012099999999999999</v>
      </c>
      <c r="R371" s="225">
        <f>Q371*H371</f>
        <v>0.0024562999999999998</v>
      </c>
      <c r="S371" s="225">
        <v>0</v>
      </c>
      <c r="T371" s="226">
        <f>S371*H371</f>
        <v>0</v>
      </c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R371" s="227" t="s">
        <v>188</v>
      </c>
      <c r="AT371" s="227" t="s">
        <v>391</v>
      </c>
      <c r="AU371" s="227" t="s">
        <v>21</v>
      </c>
      <c r="AY371" s="20" t="s">
        <v>152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20" t="s">
        <v>90</v>
      </c>
      <c r="BK371" s="228">
        <f>ROUND(I371*H371,2)</f>
        <v>0</v>
      </c>
      <c r="BL371" s="20" t="s">
        <v>171</v>
      </c>
      <c r="BM371" s="227" t="s">
        <v>1185</v>
      </c>
    </row>
    <row r="372" s="13" customFormat="1">
      <c r="A372" s="13"/>
      <c r="B372" s="234"/>
      <c r="C372" s="235"/>
      <c r="D372" s="229" t="s">
        <v>166</v>
      </c>
      <c r="E372" s="235"/>
      <c r="F372" s="237" t="s">
        <v>1178</v>
      </c>
      <c r="G372" s="235"/>
      <c r="H372" s="238">
        <v>2.0299999999999998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166</v>
      </c>
      <c r="AU372" s="244" t="s">
        <v>21</v>
      </c>
      <c r="AV372" s="13" t="s">
        <v>21</v>
      </c>
      <c r="AW372" s="13" t="s">
        <v>4</v>
      </c>
      <c r="AX372" s="13" t="s">
        <v>90</v>
      </c>
      <c r="AY372" s="244" t="s">
        <v>152</v>
      </c>
    </row>
    <row r="373" s="2" customFormat="1" ht="21.75" customHeight="1">
      <c r="A373" s="42"/>
      <c r="B373" s="43"/>
      <c r="C373" s="216" t="s">
        <v>705</v>
      </c>
      <c r="D373" s="216" t="s">
        <v>155</v>
      </c>
      <c r="E373" s="217" t="s">
        <v>1186</v>
      </c>
      <c r="F373" s="218" t="s">
        <v>1187</v>
      </c>
      <c r="G373" s="219" t="s">
        <v>432</v>
      </c>
      <c r="H373" s="220">
        <v>35</v>
      </c>
      <c r="I373" s="221"/>
      <c r="J373" s="222">
        <f>ROUND(I373*H373,2)</f>
        <v>0</v>
      </c>
      <c r="K373" s="218" t="s">
        <v>251</v>
      </c>
      <c r="L373" s="48"/>
      <c r="M373" s="223" t="s">
        <v>44</v>
      </c>
      <c r="N373" s="224" t="s">
        <v>53</v>
      </c>
      <c r="O373" s="88"/>
      <c r="P373" s="225">
        <f>O373*H373</f>
        <v>0</v>
      </c>
      <c r="Q373" s="225">
        <v>0.00029999999999999997</v>
      </c>
      <c r="R373" s="225">
        <f>Q373*H373</f>
        <v>0.010499999999999999</v>
      </c>
      <c r="S373" s="225">
        <v>0</v>
      </c>
      <c r="T373" s="226">
        <f>S373*H373</f>
        <v>0</v>
      </c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R373" s="227" t="s">
        <v>171</v>
      </c>
      <c r="AT373" s="227" t="s">
        <v>155</v>
      </c>
      <c r="AU373" s="227" t="s">
        <v>21</v>
      </c>
      <c r="AY373" s="20" t="s">
        <v>152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20" t="s">
        <v>90</v>
      </c>
      <c r="BK373" s="228">
        <f>ROUND(I373*H373,2)</f>
        <v>0</v>
      </c>
      <c r="BL373" s="20" t="s">
        <v>171</v>
      </c>
      <c r="BM373" s="227" t="s">
        <v>1188</v>
      </c>
    </row>
    <row r="374" s="2" customFormat="1">
      <c r="A374" s="42"/>
      <c r="B374" s="43"/>
      <c r="C374" s="44"/>
      <c r="D374" s="249" t="s">
        <v>253</v>
      </c>
      <c r="E374" s="44"/>
      <c r="F374" s="250" t="s">
        <v>1189</v>
      </c>
      <c r="G374" s="44"/>
      <c r="H374" s="44"/>
      <c r="I374" s="231"/>
      <c r="J374" s="44"/>
      <c r="K374" s="44"/>
      <c r="L374" s="48"/>
      <c r="M374" s="232"/>
      <c r="N374" s="233"/>
      <c r="O374" s="88"/>
      <c r="P374" s="88"/>
      <c r="Q374" s="88"/>
      <c r="R374" s="88"/>
      <c r="S374" s="88"/>
      <c r="T374" s="89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T374" s="20" t="s">
        <v>253</v>
      </c>
      <c r="AU374" s="20" t="s">
        <v>21</v>
      </c>
    </row>
    <row r="375" s="13" customFormat="1">
      <c r="A375" s="13"/>
      <c r="B375" s="234"/>
      <c r="C375" s="235"/>
      <c r="D375" s="229" t="s">
        <v>166</v>
      </c>
      <c r="E375" s="236" t="s">
        <v>44</v>
      </c>
      <c r="F375" s="237" t="s">
        <v>1190</v>
      </c>
      <c r="G375" s="235"/>
      <c r="H375" s="238">
        <v>12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166</v>
      </c>
      <c r="AU375" s="244" t="s">
        <v>21</v>
      </c>
      <c r="AV375" s="13" t="s">
        <v>21</v>
      </c>
      <c r="AW375" s="13" t="s">
        <v>42</v>
      </c>
      <c r="AX375" s="13" t="s">
        <v>82</v>
      </c>
      <c r="AY375" s="244" t="s">
        <v>152</v>
      </c>
    </row>
    <row r="376" s="13" customFormat="1">
      <c r="A376" s="13"/>
      <c r="B376" s="234"/>
      <c r="C376" s="235"/>
      <c r="D376" s="229" t="s">
        <v>166</v>
      </c>
      <c r="E376" s="236" t="s">
        <v>44</v>
      </c>
      <c r="F376" s="237" t="s">
        <v>1191</v>
      </c>
      <c r="G376" s="235"/>
      <c r="H376" s="238">
        <v>11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166</v>
      </c>
      <c r="AU376" s="244" t="s">
        <v>21</v>
      </c>
      <c r="AV376" s="13" t="s">
        <v>21</v>
      </c>
      <c r="AW376" s="13" t="s">
        <v>42</v>
      </c>
      <c r="AX376" s="13" t="s">
        <v>82</v>
      </c>
      <c r="AY376" s="244" t="s">
        <v>152</v>
      </c>
    </row>
    <row r="377" s="13" customFormat="1">
      <c r="A377" s="13"/>
      <c r="B377" s="234"/>
      <c r="C377" s="235"/>
      <c r="D377" s="229" t="s">
        <v>166</v>
      </c>
      <c r="E377" s="236" t="s">
        <v>44</v>
      </c>
      <c r="F377" s="237" t="s">
        <v>1192</v>
      </c>
      <c r="G377" s="235"/>
      <c r="H377" s="238">
        <v>7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166</v>
      </c>
      <c r="AU377" s="244" t="s">
        <v>21</v>
      </c>
      <c r="AV377" s="13" t="s">
        <v>21</v>
      </c>
      <c r="AW377" s="13" t="s">
        <v>42</v>
      </c>
      <c r="AX377" s="13" t="s">
        <v>82</v>
      </c>
      <c r="AY377" s="244" t="s">
        <v>152</v>
      </c>
    </row>
    <row r="378" s="13" customFormat="1">
      <c r="A378" s="13"/>
      <c r="B378" s="234"/>
      <c r="C378" s="235"/>
      <c r="D378" s="229" t="s">
        <v>166</v>
      </c>
      <c r="E378" s="236" t="s">
        <v>44</v>
      </c>
      <c r="F378" s="237" t="s">
        <v>1193</v>
      </c>
      <c r="G378" s="235"/>
      <c r="H378" s="238">
        <v>5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166</v>
      </c>
      <c r="AU378" s="244" t="s">
        <v>21</v>
      </c>
      <c r="AV378" s="13" t="s">
        <v>21</v>
      </c>
      <c r="AW378" s="13" t="s">
        <v>42</v>
      </c>
      <c r="AX378" s="13" t="s">
        <v>82</v>
      </c>
      <c r="AY378" s="244" t="s">
        <v>152</v>
      </c>
    </row>
    <row r="379" s="14" customFormat="1">
      <c r="A379" s="14"/>
      <c r="B379" s="251"/>
      <c r="C379" s="252"/>
      <c r="D379" s="229" t="s">
        <v>166</v>
      </c>
      <c r="E379" s="253" t="s">
        <v>44</v>
      </c>
      <c r="F379" s="254" t="s">
        <v>261</v>
      </c>
      <c r="G379" s="252"/>
      <c r="H379" s="255">
        <v>35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1" t="s">
        <v>166</v>
      </c>
      <c r="AU379" s="261" t="s">
        <v>21</v>
      </c>
      <c r="AV379" s="14" t="s">
        <v>171</v>
      </c>
      <c r="AW379" s="14" t="s">
        <v>42</v>
      </c>
      <c r="AX379" s="14" t="s">
        <v>90</v>
      </c>
      <c r="AY379" s="261" t="s">
        <v>152</v>
      </c>
    </row>
    <row r="380" s="2" customFormat="1" ht="16.5" customHeight="1">
      <c r="A380" s="42"/>
      <c r="B380" s="43"/>
      <c r="C380" s="262" t="s">
        <v>712</v>
      </c>
      <c r="D380" s="262" t="s">
        <v>391</v>
      </c>
      <c r="E380" s="263" t="s">
        <v>1194</v>
      </c>
      <c r="F380" s="264" t="s">
        <v>1195</v>
      </c>
      <c r="G380" s="265" t="s">
        <v>432</v>
      </c>
      <c r="H380" s="266">
        <v>35.350000000000001</v>
      </c>
      <c r="I380" s="267"/>
      <c r="J380" s="268">
        <f>ROUND(I380*H380,2)</f>
        <v>0</v>
      </c>
      <c r="K380" s="264" t="s">
        <v>251</v>
      </c>
      <c r="L380" s="269"/>
      <c r="M380" s="270" t="s">
        <v>44</v>
      </c>
      <c r="N380" s="271" t="s">
        <v>53</v>
      </c>
      <c r="O380" s="88"/>
      <c r="P380" s="225">
        <f>O380*H380</f>
        <v>0</v>
      </c>
      <c r="Q380" s="225">
        <v>0.0038</v>
      </c>
      <c r="R380" s="225">
        <f>Q380*H380</f>
        <v>0.13433000000000001</v>
      </c>
      <c r="S380" s="225">
        <v>0</v>
      </c>
      <c r="T380" s="226">
        <f>S380*H380</f>
        <v>0</v>
      </c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R380" s="227" t="s">
        <v>188</v>
      </c>
      <c r="AT380" s="227" t="s">
        <v>391</v>
      </c>
      <c r="AU380" s="227" t="s">
        <v>21</v>
      </c>
      <c r="AY380" s="20" t="s">
        <v>152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20" t="s">
        <v>90</v>
      </c>
      <c r="BK380" s="228">
        <f>ROUND(I380*H380,2)</f>
        <v>0</v>
      </c>
      <c r="BL380" s="20" t="s">
        <v>171</v>
      </c>
      <c r="BM380" s="227" t="s">
        <v>1196</v>
      </c>
    </row>
    <row r="381" s="13" customFormat="1">
      <c r="A381" s="13"/>
      <c r="B381" s="234"/>
      <c r="C381" s="235"/>
      <c r="D381" s="229" t="s">
        <v>166</v>
      </c>
      <c r="E381" s="236" t="s">
        <v>44</v>
      </c>
      <c r="F381" s="237" t="s">
        <v>8</v>
      </c>
      <c r="G381" s="235"/>
      <c r="H381" s="238">
        <v>12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166</v>
      </c>
      <c r="AU381" s="244" t="s">
        <v>21</v>
      </c>
      <c r="AV381" s="13" t="s">
        <v>21</v>
      </c>
      <c r="AW381" s="13" t="s">
        <v>42</v>
      </c>
      <c r="AX381" s="13" t="s">
        <v>82</v>
      </c>
      <c r="AY381" s="244" t="s">
        <v>152</v>
      </c>
    </row>
    <row r="382" s="13" customFormat="1">
      <c r="A382" s="13"/>
      <c r="B382" s="234"/>
      <c r="C382" s="235"/>
      <c r="D382" s="229" t="s">
        <v>166</v>
      </c>
      <c r="E382" s="236" t="s">
        <v>44</v>
      </c>
      <c r="F382" s="237" t="s">
        <v>203</v>
      </c>
      <c r="G382" s="235"/>
      <c r="H382" s="238">
        <v>11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166</v>
      </c>
      <c r="AU382" s="244" t="s">
        <v>21</v>
      </c>
      <c r="AV382" s="13" t="s">
        <v>21</v>
      </c>
      <c r="AW382" s="13" t="s">
        <v>42</v>
      </c>
      <c r="AX382" s="13" t="s">
        <v>82</v>
      </c>
      <c r="AY382" s="244" t="s">
        <v>152</v>
      </c>
    </row>
    <row r="383" s="13" customFormat="1">
      <c r="A383" s="13"/>
      <c r="B383" s="234"/>
      <c r="C383" s="235"/>
      <c r="D383" s="229" t="s">
        <v>166</v>
      </c>
      <c r="E383" s="236" t="s">
        <v>44</v>
      </c>
      <c r="F383" s="237" t="s">
        <v>184</v>
      </c>
      <c r="G383" s="235"/>
      <c r="H383" s="238">
        <v>7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166</v>
      </c>
      <c r="AU383" s="244" t="s">
        <v>21</v>
      </c>
      <c r="AV383" s="13" t="s">
        <v>21</v>
      </c>
      <c r="AW383" s="13" t="s">
        <v>42</v>
      </c>
      <c r="AX383" s="13" t="s">
        <v>82</v>
      </c>
      <c r="AY383" s="244" t="s">
        <v>152</v>
      </c>
    </row>
    <row r="384" s="13" customFormat="1">
      <c r="A384" s="13"/>
      <c r="B384" s="234"/>
      <c r="C384" s="235"/>
      <c r="D384" s="229" t="s">
        <v>166</v>
      </c>
      <c r="E384" s="236" t="s">
        <v>44</v>
      </c>
      <c r="F384" s="237" t="s">
        <v>151</v>
      </c>
      <c r="G384" s="235"/>
      <c r="H384" s="238">
        <v>5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166</v>
      </c>
      <c r="AU384" s="244" t="s">
        <v>21</v>
      </c>
      <c r="AV384" s="13" t="s">
        <v>21</v>
      </c>
      <c r="AW384" s="13" t="s">
        <v>42</v>
      </c>
      <c r="AX384" s="13" t="s">
        <v>82</v>
      </c>
      <c r="AY384" s="244" t="s">
        <v>152</v>
      </c>
    </row>
    <row r="385" s="14" customFormat="1">
      <c r="A385" s="14"/>
      <c r="B385" s="251"/>
      <c r="C385" s="252"/>
      <c r="D385" s="229" t="s">
        <v>166</v>
      </c>
      <c r="E385" s="253" t="s">
        <v>44</v>
      </c>
      <c r="F385" s="254" t="s">
        <v>261</v>
      </c>
      <c r="G385" s="252"/>
      <c r="H385" s="255">
        <v>35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1" t="s">
        <v>166</v>
      </c>
      <c r="AU385" s="261" t="s">
        <v>21</v>
      </c>
      <c r="AV385" s="14" t="s">
        <v>171</v>
      </c>
      <c r="AW385" s="14" t="s">
        <v>42</v>
      </c>
      <c r="AX385" s="14" t="s">
        <v>90</v>
      </c>
      <c r="AY385" s="261" t="s">
        <v>152</v>
      </c>
    </row>
    <row r="386" s="13" customFormat="1">
      <c r="A386" s="13"/>
      <c r="B386" s="234"/>
      <c r="C386" s="235"/>
      <c r="D386" s="229" t="s">
        <v>166</v>
      </c>
      <c r="E386" s="235"/>
      <c r="F386" s="237" t="s">
        <v>1197</v>
      </c>
      <c r="G386" s="235"/>
      <c r="H386" s="238">
        <v>35.350000000000001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166</v>
      </c>
      <c r="AU386" s="244" t="s">
        <v>21</v>
      </c>
      <c r="AV386" s="13" t="s">
        <v>21</v>
      </c>
      <c r="AW386" s="13" t="s">
        <v>4</v>
      </c>
      <c r="AX386" s="13" t="s">
        <v>90</v>
      </c>
      <c r="AY386" s="244" t="s">
        <v>152</v>
      </c>
    </row>
    <row r="387" s="2" customFormat="1" ht="16.5" customHeight="1">
      <c r="A387" s="42"/>
      <c r="B387" s="43"/>
      <c r="C387" s="262" t="s">
        <v>718</v>
      </c>
      <c r="D387" s="262" t="s">
        <v>391</v>
      </c>
      <c r="E387" s="263" t="s">
        <v>1198</v>
      </c>
      <c r="F387" s="264" t="s">
        <v>1199</v>
      </c>
      <c r="G387" s="265" t="s">
        <v>432</v>
      </c>
      <c r="H387" s="266">
        <v>35.350000000000001</v>
      </c>
      <c r="I387" s="267"/>
      <c r="J387" s="268">
        <f>ROUND(I387*H387,2)</f>
        <v>0</v>
      </c>
      <c r="K387" s="264" t="s">
        <v>251</v>
      </c>
      <c r="L387" s="269"/>
      <c r="M387" s="270" t="s">
        <v>44</v>
      </c>
      <c r="N387" s="271" t="s">
        <v>53</v>
      </c>
      <c r="O387" s="88"/>
      <c r="P387" s="225">
        <f>O387*H387</f>
        <v>0</v>
      </c>
      <c r="Q387" s="225">
        <v>0.0033</v>
      </c>
      <c r="R387" s="225">
        <f>Q387*H387</f>
        <v>0.11665500000000001</v>
      </c>
      <c r="S387" s="225">
        <v>0</v>
      </c>
      <c r="T387" s="226">
        <f>S387*H387</f>
        <v>0</v>
      </c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R387" s="227" t="s">
        <v>188</v>
      </c>
      <c r="AT387" s="227" t="s">
        <v>391</v>
      </c>
      <c r="AU387" s="227" t="s">
        <v>21</v>
      </c>
      <c r="AY387" s="20" t="s">
        <v>152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20" t="s">
        <v>90</v>
      </c>
      <c r="BK387" s="228">
        <f>ROUND(I387*H387,2)</f>
        <v>0</v>
      </c>
      <c r="BL387" s="20" t="s">
        <v>171</v>
      </c>
      <c r="BM387" s="227" t="s">
        <v>1200</v>
      </c>
    </row>
    <row r="388" s="13" customFormat="1">
      <c r="A388" s="13"/>
      <c r="B388" s="234"/>
      <c r="C388" s="235"/>
      <c r="D388" s="229" t="s">
        <v>166</v>
      </c>
      <c r="E388" s="236" t="s">
        <v>44</v>
      </c>
      <c r="F388" s="237" t="s">
        <v>8</v>
      </c>
      <c r="G388" s="235"/>
      <c r="H388" s="238">
        <v>12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166</v>
      </c>
      <c r="AU388" s="244" t="s">
        <v>21</v>
      </c>
      <c r="AV388" s="13" t="s">
        <v>21</v>
      </c>
      <c r="AW388" s="13" t="s">
        <v>42</v>
      </c>
      <c r="AX388" s="13" t="s">
        <v>82</v>
      </c>
      <c r="AY388" s="244" t="s">
        <v>152</v>
      </c>
    </row>
    <row r="389" s="13" customFormat="1">
      <c r="A389" s="13"/>
      <c r="B389" s="234"/>
      <c r="C389" s="235"/>
      <c r="D389" s="229" t="s">
        <v>166</v>
      </c>
      <c r="E389" s="236" t="s">
        <v>44</v>
      </c>
      <c r="F389" s="237" t="s">
        <v>203</v>
      </c>
      <c r="G389" s="235"/>
      <c r="H389" s="238">
        <v>11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166</v>
      </c>
      <c r="AU389" s="244" t="s">
        <v>21</v>
      </c>
      <c r="AV389" s="13" t="s">
        <v>21</v>
      </c>
      <c r="AW389" s="13" t="s">
        <v>42</v>
      </c>
      <c r="AX389" s="13" t="s">
        <v>82</v>
      </c>
      <c r="AY389" s="244" t="s">
        <v>152</v>
      </c>
    </row>
    <row r="390" s="13" customFormat="1">
      <c r="A390" s="13"/>
      <c r="B390" s="234"/>
      <c r="C390" s="235"/>
      <c r="D390" s="229" t="s">
        <v>166</v>
      </c>
      <c r="E390" s="236" t="s">
        <v>44</v>
      </c>
      <c r="F390" s="237" t="s">
        <v>184</v>
      </c>
      <c r="G390" s="235"/>
      <c r="H390" s="238">
        <v>7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166</v>
      </c>
      <c r="AU390" s="244" t="s">
        <v>21</v>
      </c>
      <c r="AV390" s="13" t="s">
        <v>21</v>
      </c>
      <c r="AW390" s="13" t="s">
        <v>42</v>
      </c>
      <c r="AX390" s="13" t="s">
        <v>82</v>
      </c>
      <c r="AY390" s="244" t="s">
        <v>152</v>
      </c>
    </row>
    <row r="391" s="13" customFormat="1">
      <c r="A391" s="13"/>
      <c r="B391" s="234"/>
      <c r="C391" s="235"/>
      <c r="D391" s="229" t="s">
        <v>166</v>
      </c>
      <c r="E391" s="236" t="s">
        <v>44</v>
      </c>
      <c r="F391" s="237" t="s">
        <v>151</v>
      </c>
      <c r="G391" s="235"/>
      <c r="H391" s="238">
        <v>5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166</v>
      </c>
      <c r="AU391" s="244" t="s">
        <v>21</v>
      </c>
      <c r="AV391" s="13" t="s">
        <v>21</v>
      </c>
      <c r="AW391" s="13" t="s">
        <v>42</v>
      </c>
      <c r="AX391" s="13" t="s">
        <v>82</v>
      </c>
      <c r="AY391" s="244" t="s">
        <v>152</v>
      </c>
    </row>
    <row r="392" s="14" customFormat="1">
      <c r="A392" s="14"/>
      <c r="B392" s="251"/>
      <c r="C392" s="252"/>
      <c r="D392" s="229" t="s">
        <v>166</v>
      </c>
      <c r="E392" s="253" t="s">
        <v>44</v>
      </c>
      <c r="F392" s="254" t="s">
        <v>261</v>
      </c>
      <c r="G392" s="252"/>
      <c r="H392" s="255">
        <v>35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166</v>
      </c>
      <c r="AU392" s="261" t="s">
        <v>21</v>
      </c>
      <c r="AV392" s="14" t="s">
        <v>171</v>
      </c>
      <c r="AW392" s="14" t="s">
        <v>42</v>
      </c>
      <c r="AX392" s="14" t="s">
        <v>90</v>
      </c>
      <c r="AY392" s="261" t="s">
        <v>152</v>
      </c>
    </row>
    <row r="393" s="13" customFormat="1">
      <c r="A393" s="13"/>
      <c r="B393" s="234"/>
      <c r="C393" s="235"/>
      <c r="D393" s="229" t="s">
        <v>166</v>
      </c>
      <c r="E393" s="235"/>
      <c r="F393" s="237" t="s">
        <v>1197</v>
      </c>
      <c r="G393" s="235"/>
      <c r="H393" s="238">
        <v>35.350000000000001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166</v>
      </c>
      <c r="AU393" s="244" t="s">
        <v>21</v>
      </c>
      <c r="AV393" s="13" t="s">
        <v>21</v>
      </c>
      <c r="AW393" s="13" t="s">
        <v>4</v>
      </c>
      <c r="AX393" s="13" t="s">
        <v>90</v>
      </c>
      <c r="AY393" s="244" t="s">
        <v>152</v>
      </c>
    </row>
    <row r="394" s="2" customFormat="1" ht="21.75" customHeight="1">
      <c r="A394" s="42"/>
      <c r="B394" s="43"/>
      <c r="C394" s="216" t="s">
        <v>723</v>
      </c>
      <c r="D394" s="216" t="s">
        <v>155</v>
      </c>
      <c r="E394" s="217" t="s">
        <v>1201</v>
      </c>
      <c r="F394" s="218" t="s">
        <v>1202</v>
      </c>
      <c r="G394" s="219" t="s">
        <v>432</v>
      </c>
      <c r="H394" s="220">
        <v>1</v>
      </c>
      <c r="I394" s="221"/>
      <c r="J394" s="222">
        <f>ROUND(I394*H394,2)</f>
        <v>0</v>
      </c>
      <c r="K394" s="218" t="s">
        <v>251</v>
      </c>
      <c r="L394" s="48"/>
      <c r="M394" s="223" t="s">
        <v>44</v>
      </c>
      <c r="N394" s="224" t="s">
        <v>53</v>
      </c>
      <c r="O394" s="88"/>
      <c r="P394" s="225">
        <f>O394*H394</f>
        <v>0</v>
      </c>
      <c r="Q394" s="225">
        <v>0.00080000000000000004</v>
      </c>
      <c r="R394" s="225">
        <f>Q394*H394</f>
        <v>0.00080000000000000004</v>
      </c>
      <c r="S394" s="225">
        <v>0</v>
      </c>
      <c r="T394" s="226">
        <f>S394*H394</f>
        <v>0</v>
      </c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R394" s="227" t="s">
        <v>171</v>
      </c>
      <c r="AT394" s="227" t="s">
        <v>155</v>
      </c>
      <c r="AU394" s="227" t="s">
        <v>21</v>
      </c>
      <c r="AY394" s="20" t="s">
        <v>152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20" t="s">
        <v>90</v>
      </c>
      <c r="BK394" s="228">
        <f>ROUND(I394*H394,2)</f>
        <v>0</v>
      </c>
      <c r="BL394" s="20" t="s">
        <v>171</v>
      </c>
      <c r="BM394" s="227" t="s">
        <v>1203</v>
      </c>
    </row>
    <row r="395" s="2" customFormat="1">
      <c r="A395" s="42"/>
      <c r="B395" s="43"/>
      <c r="C395" s="44"/>
      <c r="D395" s="249" t="s">
        <v>253</v>
      </c>
      <c r="E395" s="44"/>
      <c r="F395" s="250" t="s">
        <v>1204</v>
      </c>
      <c r="G395" s="44"/>
      <c r="H395" s="44"/>
      <c r="I395" s="231"/>
      <c r="J395" s="44"/>
      <c r="K395" s="44"/>
      <c r="L395" s="48"/>
      <c r="M395" s="232"/>
      <c r="N395" s="233"/>
      <c r="O395" s="88"/>
      <c r="P395" s="88"/>
      <c r="Q395" s="88"/>
      <c r="R395" s="88"/>
      <c r="S395" s="88"/>
      <c r="T395" s="89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T395" s="20" t="s">
        <v>253</v>
      </c>
      <c r="AU395" s="20" t="s">
        <v>21</v>
      </c>
    </row>
    <row r="396" s="13" customFormat="1">
      <c r="A396" s="13"/>
      <c r="B396" s="234"/>
      <c r="C396" s="235"/>
      <c r="D396" s="229" t="s">
        <v>166</v>
      </c>
      <c r="E396" s="236" t="s">
        <v>44</v>
      </c>
      <c r="F396" s="237" t="s">
        <v>1205</v>
      </c>
      <c r="G396" s="235"/>
      <c r="H396" s="238">
        <v>1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166</v>
      </c>
      <c r="AU396" s="244" t="s">
        <v>21</v>
      </c>
      <c r="AV396" s="13" t="s">
        <v>21</v>
      </c>
      <c r="AW396" s="13" t="s">
        <v>42</v>
      </c>
      <c r="AX396" s="13" t="s">
        <v>90</v>
      </c>
      <c r="AY396" s="244" t="s">
        <v>152</v>
      </c>
    </row>
    <row r="397" s="2" customFormat="1" ht="16.5" customHeight="1">
      <c r="A397" s="42"/>
      <c r="B397" s="43"/>
      <c r="C397" s="262" t="s">
        <v>727</v>
      </c>
      <c r="D397" s="262" t="s">
        <v>391</v>
      </c>
      <c r="E397" s="263" t="s">
        <v>1206</v>
      </c>
      <c r="F397" s="264" t="s">
        <v>1207</v>
      </c>
      <c r="G397" s="265" t="s">
        <v>432</v>
      </c>
      <c r="H397" s="266">
        <v>1.01</v>
      </c>
      <c r="I397" s="267"/>
      <c r="J397" s="268">
        <f>ROUND(I397*H397,2)</f>
        <v>0</v>
      </c>
      <c r="K397" s="264" t="s">
        <v>251</v>
      </c>
      <c r="L397" s="269"/>
      <c r="M397" s="270" t="s">
        <v>44</v>
      </c>
      <c r="N397" s="271" t="s">
        <v>53</v>
      </c>
      <c r="O397" s="88"/>
      <c r="P397" s="225">
        <f>O397*H397</f>
        <v>0</v>
      </c>
      <c r="Q397" s="225">
        <v>0.0083000000000000001</v>
      </c>
      <c r="R397" s="225">
        <f>Q397*H397</f>
        <v>0.0083829999999999998</v>
      </c>
      <c r="S397" s="225">
        <v>0</v>
      </c>
      <c r="T397" s="226">
        <f>S397*H397</f>
        <v>0</v>
      </c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R397" s="227" t="s">
        <v>188</v>
      </c>
      <c r="AT397" s="227" t="s">
        <v>391</v>
      </c>
      <c r="AU397" s="227" t="s">
        <v>21</v>
      </c>
      <c r="AY397" s="20" t="s">
        <v>152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20" t="s">
        <v>90</v>
      </c>
      <c r="BK397" s="228">
        <f>ROUND(I397*H397,2)</f>
        <v>0</v>
      </c>
      <c r="BL397" s="20" t="s">
        <v>171</v>
      </c>
      <c r="BM397" s="227" t="s">
        <v>1208</v>
      </c>
    </row>
    <row r="398" s="13" customFormat="1">
      <c r="A398" s="13"/>
      <c r="B398" s="234"/>
      <c r="C398" s="235"/>
      <c r="D398" s="229" t="s">
        <v>166</v>
      </c>
      <c r="E398" s="235"/>
      <c r="F398" s="237" t="s">
        <v>538</v>
      </c>
      <c r="G398" s="235"/>
      <c r="H398" s="238">
        <v>1.01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166</v>
      </c>
      <c r="AU398" s="244" t="s">
        <v>21</v>
      </c>
      <c r="AV398" s="13" t="s">
        <v>21</v>
      </c>
      <c r="AW398" s="13" t="s">
        <v>4</v>
      </c>
      <c r="AX398" s="13" t="s">
        <v>90</v>
      </c>
      <c r="AY398" s="244" t="s">
        <v>152</v>
      </c>
    </row>
    <row r="399" s="2" customFormat="1" ht="16.5" customHeight="1">
      <c r="A399" s="42"/>
      <c r="B399" s="43"/>
      <c r="C399" s="262" t="s">
        <v>734</v>
      </c>
      <c r="D399" s="262" t="s">
        <v>391</v>
      </c>
      <c r="E399" s="263" t="s">
        <v>1198</v>
      </c>
      <c r="F399" s="264" t="s">
        <v>1199</v>
      </c>
      <c r="G399" s="265" t="s">
        <v>432</v>
      </c>
      <c r="H399" s="266">
        <v>1.01</v>
      </c>
      <c r="I399" s="267"/>
      <c r="J399" s="268">
        <f>ROUND(I399*H399,2)</f>
        <v>0</v>
      </c>
      <c r="K399" s="264" t="s">
        <v>251</v>
      </c>
      <c r="L399" s="269"/>
      <c r="M399" s="270" t="s">
        <v>44</v>
      </c>
      <c r="N399" s="271" t="s">
        <v>53</v>
      </c>
      <c r="O399" s="88"/>
      <c r="P399" s="225">
        <f>O399*H399</f>
        <v>0</v>
      </c>
      <c r="Q399" s="225">
        <v>0.0033</v>
      </c>
      <c r="R399" s="225">
        <f>Q399*H399</f>
        <v>0.003333</v>
      </c>
      <c r="S399" s="225">
        <v>0</v>
      </c>
      <c r="T399" s="226">
        <f>S399*H399</f>
        <v>0</v>
      </c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R399" s="227" t="s">
        <v>188</v>
      </c>
      <c r="AT399" s="227" t="s">
        <v>391</v>
      </c>
      <c r="AU399" s="227" t="s">
        <v>21</v>
      </c>
      <c r="AY399" s="20" t="s">
        <v>152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20" t="s">
        <v>90</v>
      </c>
      <c r="BK399" s="228">
        <f>ROUND(I399*H399,2)</f>
        <v>0</v>
      </c>
      <c r="BL399" s="20" t="s">
        <v>171</v>
      </c>
      <c r="BM399" s="227" t="s">
        <v>1209</v>
      </c>
    </row>
    <row r="400" s="13" customFormat="1">
      <c r="A400" s="13"/>
      <c r="B400" s="234"/>
      <c r="C400" s="235"/>
      <c r="D400" s="229" t="s">
        <v>166</v>
      </c>
      <c r="E400" s="236" t="s">
        <v>44</v>
      </c>
      <c r="F400" s="237" t="s">
        <v>90</v>
      </c>
      <c r="G400" s="235"/>
      <c r="H400" s="238">
        <v>1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166</v>
      </c>
      <c r="AU400" s="244" t="s">
        <v>21</v>
      </c>
      <c r="AV400" s="13" t="s">
        <v>21</v>
      </c>
      <c r="AW400" s="13" t="s">
        <v>42</v>
      </c>
      <c r="AX400" s="13" t="s">
        <v>82</v>
      </c>
      <c r="AY400" s="244" t="s">
        <v>152</v>
      </c>
    </row>
    <row r="401" s="14" customFormat="1">
      <c r="A401" s="14"/>
      <c r="B401" s="251"/>
      <c r="C401" s="252"/>
      <c r="D401" s="229" t="s">
        <v>166</v>
      </c>
      <c r="E401" s="253" t="s">
        <v>44</v>
      </c>
      <c r="F401" s="254" t="s">
        <v>261</v>
      </c>
      <c r="G401" s="252"/>
      <c r="H401" s="255">
        <v>1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1" t="s">
        <v>166</v>
      </c>
      <c r="AU401" s="261" t="s">
        <v>21</v>
      </c>
      <c r="AV401" s="14" t="s">
        <v>171</v>
      </c>
      <c r="AW401" s="14" t="s">
        <v>42</v>
      </c>
      <c r="AX401" s="14" t="s">
        <v>90</v>
      </c>
      <c r="AY401" s="261" t="s">
        <v>152</v>
      </c>
    </row>
    <row r="402" s="13" customFormat="1">
      <c r="A402" s="13"/>
      <c r="B402" s="234"/>
      <c r="C402" s="235"/>
      <c r="D402" s="229" t="s">
        <v>166</v>
      </c>
      <c r="E402" s="235"/>
      <c r="F402" s="237" t="s">
        <v>538</v>
      </c>
      <c r="G402" s="235"/>
      <c r="H402" s="238">
        <v>1.01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166</v>
      </c>
      <c r="AU402" s="244" t="s">
        <v>21</v>
      </c>
      <c r="AV402" s="13" t="s">
        <v>21</v>
      </c>
      <c r="AW402" s="13" t="s">
        <v>4</v>
      </c>
      <c r="AX402" s="13" t="s">
        <v>90</v>
      </c>
      <c r="AY402" s="244" t="s">
        <v>152</v>
      </c>
    </row>
    <row r="403" s="2" customFormat="1" ht="24.15" customHeight="1">
      <c r="A403" s="42"/>
      <c r="B403" s="43"/>
      <c r="C403" s="216" t="s">
        <v>1210</v>
      </c>
      <c r="D403" s="216" t="s">
        <v>155</v>
      </c>
      <c r="E403" s="217" t="s">
        <v>1211</v>
      </c>
      <c r="F403" s="218" t="s">
        <v>1212</v>
      </c>
      <c r="G403" s="219" t="s">
        <v>432</v>
      </c>
      <c r="H403" s="220">
        <v>7</v>
      </c>
      <c r="I403" s="221"/>
      <c r="J403" s="222">
        <f>ROUND(I403*H403,2)</f>
        <v>0</v>
      </c>
      <c r="K403" s="218" t="s">
        <v>251</v>
      </c>
      <c r="L403" s="48"/>
      <c r="M403" s="223" t="s">
        <v>44</v>
      </c>
      <c r="N403" s="224" t="s">
        <v>53</v>
      </c>
      <c r="O403" s="88"/>
      <c r="P403" s="225">
        <f>O403*H403</f>
        <v>0</v>
      </c>
      <c r="Q403" s="225">
        <v>0.0016199999999999999</v>
      </c>
      <c r="R403" s="225">
        <f>Q403*H403</f>
        <v>0.011339999999999999</v>
      </c>
      <c r="S403" s="225">
        <v>0</v>
      </c>
      <c r="T403" s="226">
        <f>S403*H403</f>
        <v>0</v>
      </c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R403" s="227" t="s">
        <v>171</v>
      </c>
      <c r="AT403" s="227" t="s">
        <v>155</v>
      </c>
      <c r="AU403" s="227" t="s">
        <v>21</v>
      </c>
      <c r="AY403" s="20" t="s">
        <v>152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20" t="s">
        <v>90</v>
      </c>
      <c r="BK403" s="228">
        <f>ROUND(I403*H403,2)</f>
        <v>0</v>
      </c>
      <c r="BL403" s="20" t="s">
        <v>171</v>
      </c>
      <c r="BM403" s="227" t="s">
        <v>1213</v>
      </c>
    </row>
    <row r="404" s="2" customFormat="1">
      <c r="A404" s="42"/>
      <c r="B404" s="43"/>
      <c r="C404" s="44"/>
      <c r="D404" s="249" t="s">
        <v>253</v>
      </c>
      <c r="E404" s="44"/>
      <c r="F404" s="250" t="s">
        <v>1214</v>
      </c>
      <c r="G404" s="44"/>
      <c r="H404" s="44"/>
      <c r="I404" s="231"/>
      <c r="J404" s="44"/>
      <c r="K404" s="44"/>
      <c r="L404" s="48"/>
      <c r="M404" s="232"/>
      <c r="N404" s="233"/>
      <c r="O404" s="88"/>
      <c r="P404" s="88"/>
      <c r="Q404" s="88"/>
      <c r="R404" s="88"/>
      <c r="S404" s="88"/>
      <c r="T404" s="89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T404" s="20" t="s">
        <v>253</v>
      </c>
      <c r="AU404" s="20" t="s">
        <v>21</v>
      </c>
    </row>
    <row r="405" s="13" customFormat="1">
      <c r="A405" s="13"/>
      <c r="B405" s="234"/>
      <c r="C405" s="235"/>
      <c r="D405" s="229" t="s">
        <v>166</v>
      </c>
      <c r="E405" s="236" t="s">
        <v>44</v>
      </c>
      <c r="F405" s="237" t="s">
        <v>184</v>
      </c>
      <c r="G405" s="235"/>
      <c r="H405" s="238">
        <v>7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166</v>
      </c>
      <c r="AU405" s="244" t="s">
        <v>21</v>
      </c>
      <c r="AV405" s="13" t="s">
        <v>21</v>
      </c>
      <c r="AW405" s="13" t="s">
        <v>42</v>
      </c>
      <c r="AX405" s="13" t="s">
        <v>90</v>
      </c>
      <c r="AY405" s="244" t="s">
        <v>152</v>
      </c>
    </row>
    <row r="406" s="2" customFormat="1" ht="16.5" customHeight="1">
      <c r="A406" s="42"/>
      <c r="B406" s="43"/>
      <c r="C406" s="262" t="s">
        <v>1215</v>
      </c>
      <c r="D406" s="262" t="s">
        <v>391</v>
      </c>
      <c r="E406" s="263" t="s">
        <v>1216</v>
      </c>
      <c r="F406" s="264" t="s">
        <v>1217</v>
      </c>
      <c r="G406" s="265" t="s">
        <v>432</v>
      </c>
      <c r="H406" s="266">
        <v>7.0700000000000003</v>
      </c>
      <c r="I406" s="267"/>
      <c r="J406" s="268">
        <f>ROUND(I406*H406,2)</f>
        <v>0</v>
      </c>
      <c r="K406" s="264" t="s">
        <v>251</v>
      </c>
      <c r="L406" s="269"/>
      <c r="M406" s="270" t="s">
        <v>44</v>
      </c>
      <c r="N406" s="271" t="s">
        <v>53</v>
      </c>
      <c r="O406" s="88"/>
      <c r="P406" s="225">
        <f>O406*H406</f>
        <v>0</v>
      </c>
      <c r="Q406" s="225">
        <v>0.01847</v>
      </c>
      <c r="R406" s="225">
        <f>Q406*H406</f>
        <v>0.1305829</v>
      </c>
      <c r="S406" s="225">
        <v>0</v>
      </c>
      <c r="T406" s="226">
        <f>S406*H406</f>
        <v>0</v>
      </c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R406" s="227" t="s">
        <v>188</v>
      </c>
      <c r="AT406" s="227" t="s">
        <v>391</v>
      </c>
      <c r="AU406" s="227" t="s">
        <v>21</v>
      </c>
      <c r="AY406" s="20" t="s">
        <v>152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20" t="s">
        <v>90</v>
      </c>
      <c r="BK406" s="228">
        <f>ROUND(I406*H406,2)</f>
        <v>0</v>
      </c>
      <c r="BL406" s="20" t="s">
        <v>171</v>
      </c>
      <c r="BM406" s="227" t="s">
        <v>1218</v>
      </c>
    </row>
    <row r="407" s="13" customFormat="1">
      <c r="A407" s="13"/>
      <c r="B407" s="234"/>
      <c r="C407" s="235"/>
      <c r="D407" s="229" t="s">
        <v>166</v>
      </c>
      <c r="E407" s="236" t="s">
        <v>44</v>
      </c>
      <c r="F407" s="237" t="s">
        <v>1219</v>
      </c>
      <c r="G407" s="235"/>
      <c r="H407" s="238">
        <v>4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166</v>
      </c>
      <c r="AU407" s="244" t="s">
        <v>21</v>
      </c>
      <c r="AV407" s="13" t="s">
        <v>21</v>
      </c>
      <c r="AW407" s="13" t="s">
        <v>42</v>
      </c>
      <c r="AX407" s="13" t="s">
        <v>82</v>
      </c>
      <c r="AY407" s="244" t="s">
        <v>152</v>
      </c>
    </row>
    <row r="408" s="13" customFormat="1">
      <c r="A408" s="13"/>
      <c r="B408" s="234"/>
      <c r="C408" s="235"/>
      <c r="D408" s="229" t="s">
        <v>166</v>
      </c>
      <c r="E408" s="236" t="s">
        <v>44</v>
      </c>
      <c r="F408" s="237" t="s">
        <v>1015</v>
      </c>
      <c r="G408" s="235"/>
      <c r="H408" s="238">
        <v>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166</v>
      </c>
      <c r="AU408" s="244" t="s">
        <v>21</v>
      </c>
      <c r="AV408" s="13" t="s">
        <v>21</v>
      </c>
      <c r="AW408" s="13" t="s">
        <v>42</v>
      </c>
      <c r="AX408" s="13" t="s">
        <v>82</v>
      </c>
      <c r="AY408" s="244" t="s">
        <v>152</v>
      </c>
    </row>
    <row r="409" s="13" customFormat="1">
      <c r="A409" s="13"/>
      <c r="B409" s="234"/>
      <c r="C409" s="235"/>
      <c r="D409" s="229" t="s">
        <v>166</v>
      </c>
      <c r="E409" s="236" t="s">
        <v>44</v>
      </c>
      <c r="F409" s="237" t="s">
        <v>1220</v>
      </c>
      <c r="G409" s="235"/>
      <c r="H409" s="238">
        <v>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166</v>
      </c>
      <c r="AU409" s="244" t="s">
        <v>21</v>
      </c>
      <c r="AV409" s="13" t="s">
        <v>21</v>
      </c>
      <c r="AW409" s="13" t="s">
        <v>42</v>
      </c>
      <c r="AX409" s="13" t="s">
        <v>82</v>
      </c>
      <c r="AY409" s="244" t="s">
        <v>152</v>
      </c>
    </row>
    <row r="410" s="13" customFormat="1">
      <c r="A410" s="13"/>
      <c r="B410" s="234"/>
      <c r="C410" s="235"/>
      <c r="D410" s="229" t="s">
        <v>166</v>
      </c>
      <c r="E410" s="236" t="s">
        <v>44</v>
      </c>
      <c r="F410" s="237" t="s">
        <v>1017</v>
      </c>
      <c r="G410" s="235"/>
      <c r="H410" s="238">
        <v>1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166</v>
      </c>
      <c r="AU410" s="244" t="s">
        <v>21</v>
      </c>
      <c r="AV410" s="13" t="s">
        <v>21</v>
      </c>
      <c r="AW410" s="13" t="s">
        <v>42</v>
      </c>
      <c r="AX410" s="13" t="s">
        <v>82</v>
      </c>
      <c r="AY410" s="244" t="s">
        <v>152</v>
      </c>
    </row>
    <row r="411" s="14" customFormat="1">
      <c r="A411" s="14"/>
      <c r="B411" s="251"/>
      <c r="C411" s="252"/>
      <c r="D411" s="229" t="s">
        <v>166</v>
      </c>
      <c r="E411" s="253" t="s">
        <v>44</v>
      </c>
      <c r="F411" s="254" t="s">
        <v>261</v>
      </c>
      <c r="G411" s="252"/>
      <c r="H411" s="255">
        <v>7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1" t="s">
        <v>166</v>
      </c>
      <c r="AU411" s="261" t="s">
        <v>21</v>
      </c>
      <c r="AV411" s="14" t="s">
        <v>171</v>
      </c>
      <c r="AW411" s="14" t="s">
        <v>42</v>
      </c>
      <c r="AX411" s="14" t="s">
        <v>90</v>
      </c>
      <c r="AY411" s="261" t="s">
        <v>152</v>
      </c>
    </row>
    <row r="412" s="13" customFormat="1">
      <c r="A412" s="13"/>
      <c r="B412" s="234"/>
      <c r="C412" s="235"/>
      <c r="D412" s="229" t="s">
        <v>166</v>
      </c>
      <c r="E412" s="235"/>
      <c r="F412" s="237" t="s">
        <v>552</v>
      </c>
      <c r="G412" s="235"/>
      <c r="H412" s="238">
        <v>7.0700000000000003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166</v>
      </c>
      <c r="AU412" s="244" t="s">
        <v>21</v>
      </c>
      <c r="AV412" s="13" t="s">
        <v>21</v>
      </c>
      <c r="AW412" s="13" t="s">
        <v>4</v>
      </c>
      <c r="AX412" s="13" t="s">
        <v>90</v>
      </c>
      <c r="AY412" s="244" t="s">
        <v>152</v>
      </c>
    </row>
    <row r="413" s="2" customFormat="1" ht="16.5" customHeight="1">
      <c r="A413" s="42"/>
      <c r="B413" s="43"/>
      <c r="C413" s="262" t="s">
        <v>1221</v>
      </c>
      <c r="D413" s="262" t="s">
        <v>391</v>
      </c>
      <c r="E413" s="263" t="s">
        <v>1222</v>
      </c>
      <c r="F413" s="264" t="s">
        <v>1223</v>
      </c>
      <c r="G413" s="265" t="s">
        <v>432</v>
      </c>
      <c r="H413" s="266">
        <v>4.04</v>
      </c>
      <c r="I413" s="267"/>
      <c r="J413" s="268">
        <f>ROUND(I413*H413,2)</f>
        <v>0</v>
      </c>
      <c r="K413" s="264" t="s">
        <v>251</v>
      </c>
      <c r="L413" s="269"/>
      <c r="M413" s="270" t="s">
        <v>44</v>
      </c>
      <c r="N413" s="271" t="s">
        <v>53</v>
      </c>
      <c r="O413" s="88"/>
      <c r="P413" s="225">
        <f>O413*H413</f>
        <v>0</v>
      </c>
      <c r="Q413" s="225">
        <v>0.0053</v>
      </c>
      <c r="R413" s="225">
        <f>Q413*H413</f>
        <v>0.021412</v>
      </c>
      <c r="S413" s="225">
        <v>0</v>
      </c>
      <c r="T413" s="226">
        <f>S413*H413</f>
        <v>0</v>
      </c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R413" s="227" t="s">
        <v>188</v>
      </c>
      <c r="AT413" s="227" t="s">
        <v>391</v>
      </c>
      <c r="AU413" s="227" t="s">
        <v>21</v>
      </c>
      <c r="AY413" s="20" t="s">
        <v>152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20" t="s">
        <v>90</v>
      </c>
      <c r="BK413" s="228">
        <f>ROUND(I413*H413,2)</f>
        <v>0</v>
      </c>
      <c r="BL413" s="20" t="s">
        <v>171</v>
      </c>
      <c r="BM413" s="227" t="s">
        <v>1224</v>
      </c>
    </row>
    <row r="414" s="13" customFormat="1">
      <c r="A414" s="13"/>
      <c r="B414" s="234"/>
      <c r="C414" s="235"/>
      <c r="D414" s="229" t="s">
        <v>166</v>
      </c>
      <c r="E414" s="236" t="s">
        <v>44</v>
      </c>
      <c r="F414" s="237" t="s">
        <v>90</v>
      </c>
      <c r="G414" s="235"/>
      <c r="H414" s="238">
        <v>1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166</v>
      </c>
      <c r="AU414" s="244" t="s">
        <v>21</v>
      </c>
      <c r="AV414" s="13" t="s">
        <v>21</v>
      </c>
      <c r="AW414" s="13" t="s">
        <v>42</v>
      </c>
      <c r="AX414" s="13" t="s">
        <v>82</v>
      </c>
      <c r="AY414" s="244" t="s">
        <v>152</v>
      </c>
    </row>
    <row r="415" s="13" customFormat="1">
      <c r="A415" s="13"/>
      <c r="B415" s="234"/>
      <c r="C415" s="235"/>
      <c r="D415" s="229" t="s">
        <v>166</v>
      </c>
      <c r="E415" s="236" t="s">
        <v>44</v>
      </c>
      <c r="F415" s="237" t="s">
        <v>90</v>
      </c>
      <c r="G415" s="235"/>
      <c r="H415" s="238">
        <v>1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166</v>
      </c>
      <c r="AU415" s="244" t="s">
        <v>21</v>
      </c>
      <c r="AV415" s="13" t="s">
        <v>21</v>
      </c>
      <c r="AW415" s="13" t="s">
        <v>42</v>
      </c>
      <c r="AX415" s="13" t="s">
        <v>82</v>
      </c>
      <c r="AY415" s="244" t="s">
        <v>152</v>
      </c>
    </row>
    <row r="416" s="13" customFormat="1">
      <c r="A416" s="13"/>
      <c r="B416" s="234"/>
      <c r="C416" s="235"/>
      <c r="D416" s="229" t="s">
        <v>166</v>
      </c>
      <c r="E416" s="236" t="s">
        <v>44</v>
      </c>
      <c r="F416" s="237" t="s">
        <v>90</v>
      </c>
      <c r="G416" s="235"/>
      <c r="H416" s="238">
        <v>1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166</v>
      </c>
      <c r="AU416" s="244" t="s">
        <v>21</v>
      </c>
      <c r="AV416" s="13" t="s">
        <v>21</v>
      </c>
      <c r="AW416" s="13" t="s">
        <v>42</v>
      </c>
      <c r="AX416" s="13" t="s">
        <v>82</v>
      </c>
      <c r="AY416" s="244" t="s">
        <v>152</v>
      </c>
    </row>
    <row r="417" s="13" customFormat="1">
      <c r="A417" s="13"/>
      <c r="B417" s="234"/>
      <c r="C417" s="235"/>
      <c r="D417" s="229" t="s">
        <v>166</v>
      </c>
      <c r="E417" s="236" t="s">
        <v>44</v>
      </c>
      <c r="F417" s="237" t="s">
        <v>90</v>
      </c>
      <c r="G417" s="235"/>
      <c r="H417" s="238">
        <v>1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4" t="s">
        <v>166</v>
      </c>
      <c r="AU417" s="244" t="s">
        <v>21</v>
      </c>
      <c r="AV417" s="13" t="s">
        <v>21</v>
      </c>
      <c r="AW417" s="13" t="s">
        <v>42</v>
      </c>
      <c r="AX417" s="13" t="s">
        <v>82</v>
      </c>
      <c r="AY417" s="244" t="s">
        <v>152</v>
      </c>
    </row>
    <row r="418" s="14" customFormat="1">
      <c r="A418" s="14"/>
      <c r="B418" s="251"/>
      <c r="C418" s="252"/>
      <c r="D418" s="229" t="s">
        <v>166</v>
      </c>
      <c r="E418" s="253" t="s">
        <v>44</v>
      </c>
      <c r="F418" s="254" t="s">
        <v>261</v>
      </c>
      <c r="G418" s="252"/>
      <c r="H418" s="255">
        <v>4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1" t="s">
        <v>166</v>
      </c>
      <c r="AU418" s="261" t="s">
        <v>21</v>
      </c>
      <c r="AV418" s="14" t="s">
        <v>171</v>
      </c>
      <c r="AW418" s="14" t="s">
        <v>42</v>
      </c>
      <c r="AX418" s="14" t="s">
        <v>90</v>
      </c>
      <c r="AY418" s="261" t="s">
        <v>152</v>
      </c>
    </row>
    <row r="419" s="13" customFormat="1">
      <c r="A419" s="13"/>
      <c r="B419" s="234"/>
      <c r="C419" s="235"/>
      <c r="D419" s="229" t="s">
        <v>166</v>
      </c>
      <c r="E419" s="235"/>
      <c r="F419" s="237" t="s">
        <v>1018</v>
      </c>
      <c r="G419" s="235"/>
      <c r="H419" s="238">
        <v>4.04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166</v>
      </c>
      <c r="AU419" s="244" t="s">
        <v>21</v>
      </c>
      <c r="AV419" s="13" t="s">
        <v>21</v>
      </c>
      <c r="AW419" s="13" t="s">
        <v>4</v>
      </c>
      <c r="AX419" s="13" t="s">
        <v>90</v>
      </c>
      <c r="AY419" s="244" t="s">
        <v>152</v>
      </c>
    </row>
    <row r="420" s="2" customFormat="1" ht="16.5" customHeight="1">
      <c r="A420" s="42"/>
      <c r="B420" s="43"/>
      <c r="C420" s="262" t="s">
        <v>1225</v>
      </c>
      <c r="D420" s="262" t="s">
        <v>391</v>
      </c>
      <c r="E420" s="263" t="s">
        <v>1226</v>
      </c>
      <c r="F420" s="264" t="s">
        <v>1227</v>
      </c>
      <c r="G420" s="265" t="s">
        <v>432</v>
      </c>
      <c r="H420" s="266">
        <v>3.0299999999999998</v>
      </c>
      <c r="I420" s="267"/>
      <c r="J420" s="268">
        <f>ROUND(I420*H420,2)</f>
        <v>0</v>
      </c>
      <c r="K420" s="264" t="s">
        <v>251</v>
      </c>
      <c r="L420" s="269"/>
      <c r="M420" s="270" t="s">
        <v>44</v>
      </c>
      <c r="N420" s="271" t="s">
        <v>53</v>
      </c>
      <c r="O420" s="88"/>
      <c r="P420" s="225">
        <f>O420*H420</f>
        <v>0</v>
      </c>
      <c r="Q420" s="225">
        <v>0.0073000000000000001</v>
      </c>
      <c r="R420" s="225">
        <f>Q420*H420</f>
        <v>0.022119</v>
      </c>
      <c r="S420" s="225">
        <v>0</v>
      </c>
      <c r="T420" s="226">
        <f>S420*H420</f>
        <v>0</v>
      </c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R420" s="227" t="s">
        <v>188</v>
      </c>
      <c r="AT420" s="227" t="s">
        <v>391</v>
      </c>
      <c r="AU420" s="227" t="s">
        <v>21</v>
      </c>
      <c r="AY420" s="20" t="s">
        <v>152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20" t="s">
        <v>90</v>
      </c>
      <c r="BK420" s="228">
        <f>ROUND(I420*H420,2)</f>
        <v>0</v>
      </c>
      <c r="BL420" s="20" t="s">
        <v>171</v>
      </c>
      <c r="BM420" s="227" t="s">
        <v>1228</v>
      </c>
    </row>
    <row r="421" s="13" customFormat="1">
      <c r="A421" s="13"/>
      <c r="B421" s="234"/>
      <c r="C421" s="235"/>
      <c r="D421" s="229" t="s">
        <v>166</v>
      </c>
      <c r="E421" s="236" t="s">
        <v>44</v>
      </c>
      <c r="F421" s="237" t="s">
        <v>167</v>
      </c>
      <c r="G421" s="235"/>
      <c r="H421" s="238">
        <v>3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166</v>
      </c>
      <c r="AU421" s="244" t="s">
        <v>21</v>
      </c>
      <c r="AV421" s="13" t="s">
        <v>21</v>
      </c>
      <c r="AW421" s="13" t="s">
        <v>42</v>
      </c>
      <c r="AX421" s="13" t="s">
        <v>90</v>
      </c>
      <c r="AY421" s="244" t="s">
        <v>152</v>
      </c>
    </row>
    <row r="422" s="13" customFormat="1">
      <c r="A422" s="13"/>
      <c r="B422" s="234"/>
      <c r="C422" s="235"/>
      <c r="D422" s="229" t="s">
        <v>166</v>
      </c>
      <c r="E422" s="235"/>
      <c r="F422" s="237" t="s">
        <v>817</v>
      </c>
      <c r="G422" s="235"/>
      <c r="H422" s="238">
        <v>3.0299999999999998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166</v>
      </c>
      <c r="AU422" s="244" t="s">
        <v>21</v>
      </c>
      <c r="AV422" s="13" t="s">
        <v>21</v>
      </c>
      <c r="AW422" s="13" t="s">
        <v>4</v>
      </c>
      <c r="AX422" s="13" t="s">
        <v>90</v>
      </c>
      <c r="AY422" s="244" t="s">
        <v>152</v>
      </c>
    </row>
    <row r="423" s="2" customFormat="1" ht="16.5" customHeight="1">
      <c r="A423" s="42"/>
      <c r="B423" s="43"/>
      <c r="C423" s="216" t="s">
        <v>1229</v>
      </c>
      <c r="D423" s="216" t="s">
        <v>155</v>
      </c>
      <c r="E423" s="217" t="s">
        <v>1230</v>
      </c>
      <c r="F423" s="218" t="s">
        <v>1231</v>
      </c>
      <c r="G423" s="219" t="s">
        <v>432</v>
      </c>
      <c r="H423" s="220">
        <v>4</v>
      </c>
      <c r="I423" s="221"/>
      <c r="J423" s="222">
        <f>ROUND(I423*H423,2)</f>
        <v>0</v>
      </c>
      <c r="K423" s="218" t="s">
        <v>44</v>
      </c>
      <c r="L423" s="48"/>
      <c r="M423" s="223" t="s">
        <v>44</v>
      </c>
      <c r="N423" s="224" t="s">
        <v>53</v>
      </c>
      <c r="O423" s="88"/>
      <c r="P423" s="225">
        <f>O423*H423</f>
        <v>0</v>
      </c>
      <c r="Q423" s="225">
        <v>0.00034000000000000002</v>
      </c>
      <c r="R423" s="225">
        <f>Q423*H423</f>
        <v>0.0013600000000000001</v>
      </c>
      <c r="S423" s="225">
        <v>0</v>
      </c>
      <c r="T423" s="226">
        <f>S423*H423</f>
        <v>0</v>
      </c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R423" s="227" t="s">
        <v>171</v>
      </c>
      <c r="AT423" s="227" t="s">
        <v>155</v>
      </c>
      <c r="AU423" s="227" t="s">
        <v>21</v>
      </c>
      <c r="AY423" s="20" t="s">
        <v>152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20" t="s">
        <v>90</v>
      </c>
      <c r="BK423" s="228">
        <f>ROUND(I423*H423,2)</f>
        <v>0</v>
      </c>
      <c r="BL423" s="20" t="s">
        <v>171</v>
      </c>
      <c r="BM423" s="227" t="s">
        <v>1232</v>
      </c>
    </row>
    <row r="424" s="2" customFormat="1" ht="16.5" customHeight="1">
      <c r="A424" s="42"/>
      <c r="B424" s="43"/>
      <c r="C424" s="262" t="s">
        <v>1233</v>
      </c>
      <c r="D424" s="262" t="s">
        <v>391</v>
      </c>
      <c r="E424" s="263" t="s">
        <v>1234</v>
      </c>
      <c r="F424" s="264" t="s">
        <v>1235</v>
      </c>
      <c r="G424" s="265" t="s">
        <v>432</v>
      </c>
      <c r="H424" s="266">
        <v>4.04</v>
      </c>
      <c r="I424" s="267"/>
      <c r="J424" s="268">
        <f>ROUND(I424*H424,2)</f>
        <v>0</v>
      </c>
      <c r="K424" s="264" t="s">
        <v>251</v>
      </c>
      <c r="L424" s="269"/>
      <c r="M424" s="270" t="s">
        <v>44</v>
      </c>
      <c r="N424" s="271" t="s">
        <v>53</v>
      </c>
      <c r="O424" s="88"/>
      <c r="P424" s="225">
        <f>O424*H424</f>
        <v>0</v>
      </c>
      <c r="Q424" s="225">
        <v>0.048000000000000001</v>
      </c>
      <c r="R424" s="225">
        <f>Q424*H424</f>
        <v>0.19392000000000001</v>
      </c>
      <c r="S424" s="225">
        <v>0</v>
      </c>
      <c r="T424" s="226">
        <f>S424*H424</f>
        <v>0</v>
      </c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R424" s="227" t="s">
        <v>188</v>
      </c>
      <c r="AT424" s="227" t="s">
        <v>391</v>
      </c>
      <c r="AU424" s="227" t="s">
        <v>21</v>
      </c>
      <c r="AY424" s="20" t="s">
        <v>152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20" t="s">
        <v>90</v>
      </c>
      <c r="BK424" s="228">
        <f>ROUND(I424*H424,2)</f>
        <v>0</v>
      </c>
      <c r="BL424" s="20" t="s">
        <v>171</v>
      </c>
      <c r="BM424" s="227" t="s">
        <v>1236</v>
      </c>
    </row>
    <row r="425" s="13" customFormat="1">
      <c r="A425" s="13"/>
      <c r="B425" s="234"/>
      <c r="C425" s="235"/>
      <c r="D425" s="229" t="s">
        <v>166</v>
      </c>
      <c r="E425" s="236" t="s">
        <v>44</v>
      </c>
      <c r="F425" s="237" t="s">
        <v>90</v>
      </c>
      <c r="G425" s="235"/>
      <c r="H425" s="238">
        <v>1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166</v>
      </c>
      <c r="AU425" s="244" t="s">
        <v>21</v>
      </c>
      <c r="AV425" s="13" t="s">
        <v>21</v>
      </c>
      <c r="AW425" s="13" t="s">
        <v>42</v>
      </c>
      <c r="AX425" s="13" t="s">
        <v>82</v>
      </c>
      <c r="AY425" s="244" t="s">
        <v>152</v>
      </c>
    </row>
    <row r="426" s="13" customFormat="1">
      <c r="A426" s="13"/>
      <c r="B426" s="234"/>
      <c r="C426" s="235"/>
      <c r="D426" s="229" t="s">
        <v>166</v>
      </c>
      <c r="E426" s="236" t="s">
        <v>44</v>
      </c>
      <c r="F426" s="237" t="s">
        <v>90</v>
      </c>
      <c r="G426" s="235"/>
      <c r="H426" s="238">
        <v>1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166</v>
      </c>
      <c r="AU426" s="244" t="s">
        <v>21</v>
      </c>
      <c r="AV426" s="13" t="s">
        <v>21</v>
      </c>
      <c r="AW426" s="13" t="s">
        <v>42</v>
      </c>
      <c r="AX426" s="13" t="s">
        <v>82</v>
      </c>
      <c r="AY426" s="244" t="s">
        <v>152</v>
      </c>
    </row>
    <row r="427" s="13" customFormat="1">
      <c r="A427" s="13"/>
      <c r="B427" s="234"/>
      <c r="C427" s="235"/>
      <c r="D427" s="229" t="s">
        <v>166</v>
      </c>
      <c r="E427" s="236" t="s">
        <v>44</v>
      </c>
      <c r="F427" s="237" t="s">
        <v>90</v>
      </c>
      <c r="G427" s="235"/>
      <c r="H427" s="238">
        <v>1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4" t="s">
        <v>166</v>
      </c>
      <c r="AU427" s="244" t="s">
        <v>21</v>
      </c>
      <c r="AV427" s="13" t="s">
        <v>21</v>
      </c>
      <c r="AW427" s="13" t="s">
        <v>42</v>
      </c>
      <c r="AX427" s="13" t="s">
        <v>82</v>
      </c>
      <c r="AY427" s="244" t="s">
        <v>152</v>
      </c>
    </row>
    <row r="428" s="13" customFormat="1">
      <c r="A428" s="13"/>
      <c r="B428" s="234"/>
      <c r="C428" s="235"/>
      <c r="D428" s="229" t="s">
        <v>166</v>
      </c>
      <c r="E428" s="236" t="s">
        <v>44</v>
      </c>
      <c r="F428" s="237" t="s">
        <v>90</v>
      </c>
      <c r="G428" s="235"/>
      <c r="H428" s="238">
        <v>1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166</v>
      </c>
      <c r="AU428" s="244" t="s">
        <v>21</v>
      </c>
      <c r="AV428" s="13" t="s">
        <v>21</v>
      </c>
      <c r="AW428" s="13" t="s">
        <v>42</v>
      </c>
      <c r="AX428" s="13" t="s">
        <v>82</v>
      </c>
      <c r="AY428" s="244" t="s">
        <v>152</v>
      </c>
    </row>
    <row r="429" s="14" customFormat="1">
      <c r="A429" s="14"/>
      <c r="B429" s="251"/>
      <c r="C429" s="252"/>
      <c r="D429" s="229" t="s">
        <v>166</v>
      </c>
      <c r="E429" s="253" t="s">
        <v>44</v>
      </c>
      <c r="F429" s="254" t="s">
        <v>261</v>
      </c>
      <c r="G429" s="252"/>
      <c r="H429" s="255">
        <v>4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166</v>
      </c>
      <c r="AU429" s="261" t="s">
        <v>21</v>
      </c>
      <c r="AV429" s="14" t="s">
        <v>171</v>
      </c>
      <c r="AW429" s="14" t="s">
        <v>42</v>
      </c>
      <c r="AX429" s="14" t="s">
        <v>90</v>
      </c>
      <c r="AY429" s="261" t="s">
        <v>152</v>
      </c>
    </row>
    <row r="430" s="13" customFormat="1">
      <c r="A430" s="13"/>
      <c r="B430" s="234"/>
      <c r="C430" s="235"/>
      <c r="D430" s="229" t="s">
        <v>166</v>
      </c>
      <c r="E430" s="235"/>
      <c r="F430" s="237" t="s">
        <v>1018</v>
      </c>
      <c r="G430" s="235"/>
      <c r="H430" s="238">
        <v>4.04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166</v>
      </c>
      <c r="AU430" s="244" t="s">
        <v>21</v>
      </c>
      <c r="AV430" s="13" t="s">
        <v>21</v>
      </c>
      <c r="AW430" s="13" t="s">
        <v>4</v>
      </c>
      <c r="AX430" s="13" t="s">
        <v>90</v>
      </c>
      <c r="AY430" s="244" t="s">
        <v>152</v>
      </c>
    </row>
    <row r="431" s="2" customFormat="1" ht="24.15" customHeight="1">
      <c r="A431" s="42"/>
      <c r="B431" s="43"/>
      <c r="C431" s="216" t="s">
        <v>1237</v>
      </c>
      <c r="D431" s="216" t="s">
        <v>155</v>
      </c>
      <c r="E431" s="217" t="s">
        <v>1238</v>
      </c>
      <c r="F431" s="218" t="s">
        <v>1239</v>
      </c>
      <c r="G431" s="219" t="s">
        <v>432</v>
      </c>
      <c r="H431" s="220">
        <v>24</v>
      </c>
      <c r="I431" s="221"/>
      <c r="J431" s="222">
        <f>ROUND(I431*H431,2)</f>
        <v>0</v>
      </c>
      <c r="K431" s="218" t="s">
        <v>251</v>
      </c>
      <c r="L431" s="48"/>
      <c r="M431" s="223" t="s">
        <v>44</v>
      </c>
      <c r="N431" s="224" t="s">
        <v>53</v>
      </c>
      <c r="O431" s="88"/>
      <c r="P431" s="225">
        <f>O431*H431</f>
        <v>0</v>
      </c>
      <c r="Q431" s="225">
        <v>0</v>
      </c>
      <c r="R431" s="225">
        <f>Q431*H431</f>
        <v>0</v>
      </c>
      <c r="S431" s="225">
        <v>0</v>
      </c>
      <c r="T431" s="226">
        <f>S431*H431</f>
        <v>0</v>
      </c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R431" s="227" t="s">
        <v>171</v>
      </c>
      <c r="AT431" s="227" t="s">
        <v>155</v>
      </c>
      <c r="AU431" s="227" t="s">
        <v>21</v>
      </c>
      <c r="AY431" s="20" t="s">
        <v>152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20" t="s">
        <v>90</v>
      </c>
      <c r="BK431" s="228">
        <f>ROUND(I431*H431,2)</f>
        <v>0</v>
      </c>
      <c r="BL431" s="20" t="s">
        <v>171</v>
      </c>
      <c r="BM431" s="227" t="s">
        <v>1240</v>
      </c>
    </row>
    <row r="432" s="2" customFormat="1">
      <c r="A432" s="42"/>
      <c r="B432" s="43"/>
      <c r="C432" s="44"/>
      <c r="D432" s="249" t="s">
        <v>253</v>
      </c>
      <c r="E432" s="44"/>
      <c r="F432" s="250" t="s">
        <v>1241</v>
      </c>
      <c r="G432" s="44"/>
      <c r="H432" s="44"/>
      <c r="I432" s="231"/>
      <c r="J432" s="44"/>
      <c r="K432" s="44"/>
      <c r="L432" s="48"/>
      <c r="M432" s="232"/>
      <c r="N432" s="233"/>
      <c r="O432" s="88"/>
      <c r="P432" s="88"/>
      <c r="Q432" s="88"/>
      <c r="R432" s="88"/>
      <c r="S432" s="88"/>
      <c r="T432" s="89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T432" s="20" t="s">
        <v>253</v>
      </c>
      <c r="AU432" s="20" t="s">
        <v>21</v>
      </c>
    </row>
    <row r="433" s="13" customFormat="1">
      <c r="A433" s="13"/>
      <c r="B433" s="234"/>
      <c r="C433" s="235"/>
      <c r="D433" s="229" t="s">
        <v>166</v>
      </c>
      <c r="E433" s="236" t="s">
        <v>44</v>
      </c>
      <c r="F433" s="237" t="s">
        <v>1242</v>
      </c>
      <c r="G433" s="235"/>
      <c r="H433" s="238">
        <v>12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166</v>
      </c>
      <c r="AU433" s="244" t="s">
        <v>21</v>
      </c>
      <c r="AV433" s="13" t="s">
        <v>21</v>
      </c>
      <c r="AW433" s="13" t="s">
        <v>42</v>
      </c>
      <c r="AX433" s="13" t="s">
        <v>82</v>
      </c>
      <c r="AY433" s="244" t="s">
        <v>152</v>
      </c>
    </row>
    <row r="434" s="13" customFormat="1">
      <c r="A434" s="13"/>
      <c r="B434" s="234"/>
      <c r="C434" s="235"/>
      <c r="D434" s="229" t="s">
        <v>166</v>
      </c>
      <c r="E434" s="236" t="s">
        <v>44</v>
      </c>
      <c r="F434" s="237" t="s">
        <v>1192</v>
      </c>
      <c r="G434" s="235"/>
      <c r="H434" s="238">
        <v>7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166</v>
      </c>
      <c r="AU434" s="244" t="s">
        <v>21</v>
      </c>
      <c r="AV434" s="13" t="s">
        <v>21</v>
      </c>
      <c r="AW434" s="13" t="s">
        <v>42</v>
      </c>
      <c r="AX434" s="13" t="s">
        <v>82</v>
      </c>
      <c r="AY434" s="244" t="s">
        <v>152</v>
      </c>
    </row>
    <row r="435" s="13" customFormat="1">
      <c r="A435" s="13"/>
      <c r="B435" s="234"/>
      <c r="C435" s="235"/>
      <c r="D435" s="229" t="s">
        <v>166</v>
      </c>
      <c r="E435" s="236" t="s">
        <v>44</v>
      </c>
      <c r="F435" s="237" t="s">
        <v>1193</v>
      </c>
      <c r="G435" s="235"/>
      <c r="H435" s="238">
        <v>5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166</v>
      </c>
      <c r="AU435" s="244" t="s">
        <v>21</v>
      </c>
      <c r="AV435" s="13" t="s">
        <v>21</v>
      </c>
      <c r="AW435" s="13" t="s">
        <v>42</v>
      </c>
      <c r="AX435" s="13" t="s">
        <v>82</v>
      </c>
      <c r="AY435" s="244" t="s">
        <v>152</v>
      </c>
    </row>
    <row r="436" s="14" customFormat="1">
      <c r="A436" s="14"/>
      <c r="B436" s="251"/>
      <c r="C436" s="252"/>
      <c r="D436" s="229" t="s">
        <v>166</v>
      </c>
      <c r="E436" s="253" t="s">
        <v>44</v>
      </c>
      <c r="F436" s="254" t="s">
        <v>261</v>
      </c>
      <c r="G436" s="252"/>
      <c r="H436" s="255">
        <v>24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1" t="s">
        <v>166</v>
      </c>
      <c r="AU436" s="261" t="s">
        <v>21</v>
      </c>
      <c r="AV436" s="14" t="s">
        <v>171</v>
      </c>
      <c r="AW436" s="14" t="s">
        <v>42</v>
      </c>
      <c r="AX436" s="14" t="s">
        <v>90</v>
      </c>
      <c r="AY436" s="261" t="s">
        <v>152</v>
      </c>
    </row>
    <row r="437" s="2" customFormat="1" ht="16.5" customHeight="1">
      <c r="A437" s="42"/>
      <c r="B437" s="43"/>
      <c r="C437" s="262" t="s">
        <v>1243</v>
      </c>
      <c r="D437" s="262" t="s">
        <v>391</v>
      </c>
      <c r="E437" s="263" t="s">
        <v>1244</v>
      </c>
      <c r="F437" s="264" t="s">
        <v>1245</v>
      </c>
      <c r="G437" s="265" t="s">
        <v>432</v>
      </c>
      <c r="H437" s="266">
        <v>23.23</v>
      </c>
      <c r="I437" s="267"/>
      <c r="J437" s="268">
        <f>ROUND(I437*H437,2)</f>
        <v>0</v>
      </c>
      <c r="K437" s="264" t="s">
        <v>251</v>
      </c>
      <c r="L437" s="269"/>
      <c r="M437" s="270" t="s">
        <v>44</v>
      </c>
      <c r="N437" s="271" t="s">
        <v>53</v>
      </c>
      <c r="O437" s="88"/>
      <c r="P437" s="225">
        <f>O437*H437</f>
        <v>0</v>
      </c>
      <c r="Q437" s="225">
        <v>0.0027000000000000001</v>
      </c>
      <c r="R437" s="225">
        <f>Q437*H437</f>
        <v>0.062720999999999999</v>
      </c>
      <c r="S437" s="225">
        <v>0</v>
      </c>
      <c r="T437" s="226">
        <f>S437*H437</f>
        <v>0</v>
      </c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R437" s="227" t="s">
        <v>188</v>
      </c>
      <c r="AT437" s="227" t="s">
        <v>391</v>
      </c>
      <c r="AU437" s="227" t="s">
        <v>21</v>
      </c>
      <c r="AY437" s="20" t="s">
        <v>152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20" t="s">
        <v>90</v>
      </c>
      <c r="BK437" s="228">
        <f>ROUND(I437*H437,2)</f>
        <v>0</v>
      </c>
      <c r="BL437" s="20" t="s">
        <v>171</v>
      </c>
      <c r="BM437" s="227" t="s">
        <v>1246</v>
      </c>
    </row>
    <row r="438" s="13" customFormat="1">
      <c r="A438" s="13"/>
      <c r="B438" s="234"/>
      <c r="C438" s="235"/>
      <c r="D438" s="229" t="s">
        <v>166</v>
      </c>
      <c r="E438" s="236" t="s">
        <v>44</v>
      </c>
      <c r="F438" s="237" t="s">
        <v>1247</v>
      </c>
      <c r="G438" s="235"/>
      <c r="H438" s="238">
        <v>23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166</v>
      </c>
      <c r="AU438" s="244" t="s">
        <v>21</v>
      </c>
      <c r="AV438" s="13" t="s">
        <v>21</v>
      </c>
      <c r="AW438" s="13" t="s">
        <v>42</v>
      </c>
      <c r="AX438" s="13" t="s">
        <v>90</v>
      </c>
      <c r="AY438" s="244" t="s">
        <v>152</v>
      </c>
    </row>
    <row r="439" s="13" customFormat="1">
      <c r="A439" s="13"/>
      <c r="B439" s="234"/>
      <c r="C439" s="235"/>
      <c r="D439" s="229" t="s">
        <v>166</v>
      </c>
      <c r="E439" s="235"/>
      <c r="F439" s="237" t="s">
        <v>562</v>
      </c>
      <c r="G439" s="235"/>
      <c r="H439" s="238">
        <v>23.23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166</v>
      </c>
      <c r="AU439" s="244" t="s">
        <v>21</v>
      </c>
      <c r="AV439" s="13" t="s">
        <v>21</v>
      </c>
      <c r="AW439" s="13" t="s">
        <v>4</v>
      </c>
      <c r="AX439" s="13" t="s">
        <v>90</v>
      </c>
      <c r="AY439" s="244" t="s">
        <v>152</v>
      </c>
    </row>
    <row r="440" s="2" customFormat="1" ht="16.5" customHeight="1">
      <c r="A440" s="42"/>
      <c r="B440" s="43"/>
      <c r="C440" s="262" t="s">
        <v>1248</v>
      </c>
      <c r="D440" s="262" t="s">
        <v>391</v>
      </c>
      <c r="E440" s="263" t="s">
        <v>1249</v>
      </c>
      <c r="F440" s="264" t="s">
        <v>1250</v>
      </c>
      <c r="G440" s="265" t="s">
        <v>432</v>
      </c>
      <c r="H440" s="266">
        <v>1.01</v>
      </c>
      <c r="I440" s="267"/>
      <c r="J440" s="268">
        <f>ROUND(I440*H440,2)</f>
        <v>0</v>
      </c>
      <c r="K440" s="264" t="s">
        <v>251</v>
      </c>
      <c r="L440" s="269"/>
      <c r="M440" s="270" t="s">
        <v>44</v>
      </c>
      <c r="N440" s="271" t="s">
        <v>53</v>
      </c>
      <c r="O440" s="88"/>
      <c r="P440" s="225">
        <f>O440*H440</f>
        <v>0</v>
      </c>
      <c r="Q440" s="225">
        <v>0.0027000000000000001</v>
      </c>
      <c r="R440" s="225">
        <f>Q440*H440</f>
        <v>0.0027270000000000003</v>
      </c>
      <c r="S440" s="225">
        <v>0</v>
      </c>
      <c r="T440" s="226">
        <f>S440*H440</f>
        <v>0</v>
      </c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R440" s="227" t="s">
        <v>188</v>
      </c>
      <c r="AT440" s="227" t="s">
        <v>391</v>
      </c>
      <c r="AU440" s="227" t="s">
        <v>21</v>
      </c>
      <c r="AY440" s="20" t="s">
        <v>152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20" t="s">
        <v>90</v>
      </c>
      <c r="BK440" s="228">
        <f>ROUND(I440*H440,2)</f>
        <v>0</v>
      </c>
      <c r="BL440" s="20" t="s">
        <v>171</v>
      </c>
      <c r="BM440" s="227" t="s">
        <v>1251</v>
      </c>
    </row>
    <row r="441" s="13" customFormat="1">
      <c r="A441" s="13"/>
      <c r="B441" s="234"/>
      <c r="C441" s="235"/>
      <c r="D441" s="229" t="s">
        <v>166</v>
      </c>
      <c r="E441" s="236" t="s">
        <v>44</v>
      </c>
      <c r="F441" s="237" t="s">
        <v>90</v>
      </c>
      <c r="G441" s="235"/>
      <c r="H441" s="238">
        <v>1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166</v>
      </c>
      <c r="AU441" s="244" t="s">
        <v>21</v>
      </c>
      <c r="AV441" s="13" t="s">
        <v>21</v>
      </c>
      <c r="AW441" s="13" t="s">
        <v>42</v>
      </c>
      <c r="AX441" s="13" t="s">
        <v>90</v>
      </c>
      <c r="AY441" s="244" t="s">
        <v>152</v>
      </c>
    </row>
    <row r="442" s="13" customFormat="1">
      <c r="A442" s="13"/>
      <c r="B442" s="234"/>
      <c r="C442" s="235"/>
      <c r="D442" s="229" t="s">
        <v>166</v>
      </c>
      <c r="E442" s="235"/>
      <c r="F442" s="237" t="s">
        <v>538</v>
      </c>
      <c r="G442" s="235"/>
      <c r="H442" s="238">
        <v>1.01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166</v>
      </c>
      <c r="AU442" s="244" t="s">
        <v>21</v>
      </c>
      <c r="AV442" s="13" t="s">
        <v>21</v>
      </c>
      <c r="AW442" s="13" t="s">
        <v>4</v>
      </c>
      <c r="AX442" s="13" t="s">
        <v>90</v>
      </c>
      <c r="AY442" s="244" t="s">
        <v>152</v>
      </c>
    </row>
    <row r="443" s="2" customFormat="1" ht="24.15" customHeight="1">
      <c r="A443" s="42"/>
      <c r="B443" s="43"/>
      <c r="C443" s="216" t="s">
        <v>1252</v>
      </c>
      <c r="D443" s="216" t="s">
        <v>155</v>
      </c>
      <c r="E443" s="217" t="s">
        <v>1253</v>
      </c>
      <c r="F443" s="218" t="s">
        <v>1254</v>
      </c>
      <c r="G443" s="219" t="s">
        <v>432</v>
      </c>
      <c r="H443" s="220">
        <v>9</v>
      </c>
      <c r="I443" s="221"/>
      <c r="J443" s="222">
        <f>ROUND(I443*H443,2)</f>
        <v>0</v>
      </c>
      <c r="K443" s="218" t="s">
        <v>251</v>
      </c>
      <c r="L443" s="48"/>
      <c r="M443" s="223" t="s">
        <v>44</v>
      </c>
      <c r="N443" s="224" t="s">
        <v>53</v>
      </c>
      <c r="O443" s="88"/>
      <c r="P443" s="225">
        <f>O443*H443</f>
        <v>0</v>
      </c>
      <c r="Q443" s="225">
        <v>0.00165</v>
      </c>
      <c r="R443" s="225">
        <f>Q443*H443</f>
        <v>0.01485</v>
      </c>
      <c r="S443" s="225">
        <v>0</v>
      </c>
      <c r="T443" s="226">
        <f>S443*H443</f>
        <v>0</v>
      </c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R443" s="227" t="s">
        <v>171</v>
      </c>
      <c r="AT443" s="227" t="s">
        <v>155</v>
      </c>
      <c r="AU443" s="227" t="s">
        <v>21</v>
      </c>
      <c r="AY443" s="20" t="s">
        <v>152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20" t="s">
        <v>90</v>
      </c>
      <c r="BK443" s="228">
        <f>ROUND(I443*H443,2)</f>
        <v>0</v>
      </c>
      <c r="BL443" s="20" t="s">
        <v>171</v>
      </c>
      <c r="BM443" s="227" t="s">
        <v>1255</v>
      </c>
    </row>
    <row r="444" s="2" customFormat="1">
      <c r="A444" s="42"/>
      <c r="B444" s="43"/>
      <c r="C444" s="44"/>
      <c r="D444" s="249" t="s">
        <v>253</v>
      </c>
      <c r="E444" s="44"/>
      <c r="F444" s="250" t="s">
        <v>1256</v>
      </c>
      <c r="G444" s="44"/>
      <c r="H444" s="44"/>
      <c r="I444" s="231"/>
      <c r="J444" s="44"/>
      <c r="K444" s="44"/>
      <c r="L444" s="48"/>
      <c r="M444" s="232"/>
      <c r="N444" s="233"/>
      <c r="O444" s="88"/>
      <c r="P444" s="88"/>
      <c r="Q444" s="88"/>
      <c r="R444" s="88"/>
      <c r="S444" s="88"/>
      <c r="T444" s="89"/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T444" s="20" t="s">
        <v>253</v>
      </c>
      <c r="AU444" s="20" t="s">
        <v>21</v>
      </c>
    </row>
    <row r="445" s="13" customFormat="1">
      <c r="A445" s="13"/>
      <c r="B445" s="234"/>
      <c r="C445" s="235"/>
      <c r="D445" s="229" t="s">
        <v>166</v>
      </c>
      <c r="E445" s="236" t="s">
        <v>44</v>
      </c>
      <c r="F445" s="237" t="s">
        <v>184</v>
      </c>
      <c r="G445" s="235"/>
      <c r="H445" s="238">
        <v>7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166</v>
      </c>
      <c r="AU445" s="244" t="s">
        <v>21</v>
      </c>
      <c r="AV445" s="13" t="s">
        <v>21</v>
      </c>
      <c r="AW445" s="13" t="s">
        <v>42</v>
      </c>
      <c r="AX445" s="13" t="s">
        <v>82</v>
      </c>
      <c r="AY445" s="244" t="s">
        <v>152</v>
      </c>
    </row>
    <row r="446" s="13" customFormat="1">
      <c r="A446" s="13"/>
      <c r="B446" s="234"/>
      <c r="C446" s="235"/>
      <c r="D446" s="229" t="s">
        <v>166</v>
      </c>
      <c r="E446" s="236" t="s">
        <v>44</v>
      </c>
      <c r="F446" s="237" t="s">
        <v>1257</v>
      </c>
      <c r="G446" s="235"/>
      <c r="H446" s="238">
        <v>2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166</v>
      </c>
      <c r="AU446" s="244" t="s">
        <v>21</v>
      </c>
      <c r="AV446" s="13" t="s">
        <v>21</v>
      </c>
      <c r="AW446" s="13" t="s">
        <v>42</v>
      </c>
      <c r="AX446" s="13" t="s">
        <v>82</v>
      </c>
      <c r="AY446" s="244" t="s">
        <v>152</v>
      </c>
    </row>
    <row r="447" s="14" customFormat="1">
      <c r="A447" s="14"/>
      <c r="B447" s="251"/>
      <c r="C447" s="252"/>
      <c r="D447" s="229" t="s">
        <v>166</v>
      </c>
      <c r="E447" s="253" t="s">
        <v>44</v>
      </c>
      <c r="F447" s="254" t="s">
        <v>261</v>
      </c>
      <c r="G447" s="252"/>
      <c r="H447" s="255">
        <v>9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1" t="s">
        <v>166</v>
      </c>
      <c r="AU447" s="261" t="s">
        <v>21</v>
      </c>
      <c r="AV447" s="14" t="s">
        <v>171</v>
      </c>
      <c r="AW447" s="14" t="s">
        <v>42</v>
      </c>
      <c r="AX447" s="14" t="s">
        <v>90</v>
      </c>
      <c r="AY447" s="261" t="s">
        <v>152</v>
      </c>
    </row>
    <row r="448" s="2" customFormat="1" ht="16.5" customHeight="1">
      <c r="A448" s="42"/>
      <c r="B448" s="43"/>
      <c r="C448" s="262" t="s">
        <v>1258</v>
      </c>
      <c r="D448" s="262" t="s">
        <v>391</v>
      </c>
      <c r="E448" s="263" t="s">
        <v>1259</v>
      </c>
      <c r="F448" s="264" t="s">
        <v>1260</v>
      </c>
      <c r="G448" s="265" t="s">
        <v>432</v>
      </c>
      <c r="H448" s="266">
        <v>9</v>
      </c>
      <c r="I448" s="267"/>
      <c r="J448" s="268">
        <f>ROUND(I448*H448,2)</f>
        <v>0</v>
      </c>
      <c r="K448" s="264" t="s">
        <v>251</v>
      </c>
      <c r="L448" s="269"/>
      <c r="M448" s="270" t="s">
        <v>44</v>
      </c>
      <c r="N448" s="271" t="s">
        <v>53</v>
      </c>
      <c r="O448" s="88"/>
      <c r="P448" s="225">
        <f>O448*H448</f>
        <v>0</v>
      </c>
      <c r="Q448" s="225">
        <v>0.024500000000000001</v>
      </c>
      <c r="R448" s="225">
        <f>Q448*H448</f>
        <v>0.2205</v>
      </c>
      <c r="S448" s="225">
        <v>0</v>
      </c>
      <c r="T448" s="226">
        <f>S448*H448</f>
        <v>0</v>
      </c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R448" s="227" t="s">
        <v>188</v>
      </c>
      <c r="AT448" s="227" t="s">
        <v>391</v>
      </c>
      <c r="AU448" s="227" t="s">
        <v>21</v>
      </c>
      <c r="AY448" s="20" t="s">
        <v>152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20" t="s">
        <v>90</v>
      </c>
      <c r="BK448" s="228">
        <f>ROUND(I448*H448,2)</f>
        <v>0</v>
      </c>
      <c r="BL448" s="20" t="s">
        <v>171</v>
      </c>
      <c r="BM448" s="227" t="s">
        <v>1261</v>
      </c>
    </row>
    <row r="449" s="13" customFormat="1">
      <c r="A449" s="13"/>
      <c r="B449" s="234"/>
      <c r="C449" s="235"/>
      <c r="D449" s="229" t="s">
        <v>166</v>
      </c>
      <c r="E449" s="236" t="s">
        <v>44</v>
      </c>
      <c r="F449" s="237" t="s">
        <v>184</v>
      </c>
      <c r="G449" s="235"/>
      <c r="H449" s="238">
        <v>7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166</v>
      </c>
      <c r="AU449" s="244" t="s">
        <v>21</v>
      </c>
      <c r="AV449" s="13" t="s">
        <v>21</v>
      </c>
      <c r="AW449" s="13" t="s">
        <v>42</v>
      </c>
      <c r="AX449" s="13" t="s">
        <v>82</v>
      </c>
      <c r="AY449" s="244" t="s">
        <v>152</v>
      </c>
    </row>
    <row r="450" s="13" customFormat="1">
      <c r="A450" s="13"/>
      <c r="B450" s="234"/>
      <c r="C450" s="235"/>
      <c r="D450" s="229" t="s">
        <v>166</v>
      </c>
      <c r="E450" s="236" t="s">
        <v>44</v>
      </c>
      <c r="F450" s="237" t="s">
        <v>1257</v>
      </c>
      <c r="G450" s="235"/>
      <c r="H450" s="238">
        <v>2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166</v>
      </c>
      <c r="AU450" s="244" t="s">
        <v>21</v>
      </c>
      <c r="AV450" s="13" t="s">
        <v>21</v>
      </c>
      <c r="AW450" s="13" t="s">
        <v>42</v>
      </c>
      <c r="AX450" s="13" t="s">
        <v>82</v>
      </c>
      <c r="AY450" s="244" t="s">
        <v>152</v>
      </c>
    </row>
    <row r="451" s="14" customFormat="1">
      <c r="A451" s="14"/>
      <c r="B451" s="251"/>
      <c r="C451" s="252"/>
      <c r="D451" s="229" t="s">
        <v>166</v>
      </c>
      <c r="E451" s="253" t="s">
        <v>44</v>
      </c>
      <c r="F451" s="254" t="s">
        <v>261</v>
      </c>
      <c r="G451" s="252"/>
      <c r="H451" s="255">
        <v>9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1" t="s">
        <v>166</v>
      </c>
      <c r="AU451" s="261" t="s">
        <v>21</v>
      </c>
      <c r="AV451" s="14" t="s">
        <v>171</v>
      </c>
      <c r="AW451" s="14" t="s">
        <v>42</v>
      </c>
      <c r="AX451" s="14" t="s">
        <v>90</v>
      </c>
      <c r="AY451" s="261" t="s">
        <v>152</v>
      </c>
    </row>
    <row r="452" s="2" customFormat="1" ht="16.5" customHeight="1">
      <c r="A452" s="42"/>
      <c r="B452" s="43"/>
      <c r="C452" s="262" t="s">
        <v>1262</v>
      </c>
      <c r="D452" s="262" t="s">
        <v>391</v>
      </c>
      <c r="E452" s="263" t="s">
        <v>1226</v>
      </c>
      <c r="F452" s="264" t="s">
        <v>1227</v>
      </c>
      <c r="G452" s="265" t="s">
        <v>432</v>
      </c>
      <c r="H452" s="266">
        <v>9</v>
      </c>
      <c r="I452" s="267"/>
      <c r="J452" s="268">
        <f>ROUND(I452*H452,2)</f>
        <v>0</v>
      </c>
      <c r="K452" s="264" t="s">
        <v>251</v>
      </c>
      <c r="L452" s="269"/>
      <c r="M452" s="270" t="s">
        <v>44</v>
      </c>
      <c r="N452" s="271" t="s">
        <v>53</v>
      </c>
      <c r="O452" s="88"/>
      <c r="P452" s="225">
        <f>O452*H452</f>
        <v>0</v>
      </c>
      <c r="Q452" s="225">
        <v>0.0073000000000000001</v>
      </c>
      <c r="R452" s="225">
        <f>Q452*H452</f>
        <v>0.065699999999999995</v>
      </c>
      <c r="S452" s="225">
        <v>0</v>
      </c>
      <c r="T452" s="226">
        <f>S452*H452</f>
        <v>0</v>
      </c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R452" s="227" t="s">
        <v>188</v>
      </c>
      <c r="AT452" s="227" t="s">
        <v>391</v>
      </c>
      <c r="AU452" s="227" t="s">
        <v>21</v>
      </c>
      <c r="AY452" s="20" t="s">
        <v>152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20" t="s">
        <v>90</v>
      </c>
      <c r="BK452" s="228">
        <f>ROUND(I452*H452,2)</f>
        <v>0</v>
      </c>
      <c r="BL452" s="20" t="s">
        <v>171</v>
      </c>
      <c r="BM452" s="227" t="s">
        <v>1263</v>
      </c>
    </row>
    <row r="453" s="13" customFormat="1">
      <c r="A453" s="13"/>
      <c r="B453" s="234"/>
      <c r="C453" s="235"/>
      <c r="D453" s="229" t="s">
        <v>166</v>
      </c>
      <c r="E453" s="236" t="s">
        <v>44</v>
      </c>
      <c r="F453" s="237" t="s">
        <v>1257</v>
      </c>
      <c r="G453" s="235"/>
      <c r="H453" s="238">
        <v>2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166</v>
      </c>
      <c r="AU453" s="244" t="s">
        <v>21</v>
      </c>
      <c r="AV453" s="13" t="s">
        <v>21</v>
      </c>
      <c r="AW453" s="13" t="s">
        <v>42</v>
      </c>
      <c r="AX453" s="13" t="s">
        <v>82</v>
      </c>
      <c r="AY453" s="244" t="s">
        <v>152</v>
      </c>
    </row>
    <row r="454" s="13" customFormat="1">
      <c r="A454" s="13"/>
      <c r="B454" s="234"/>
      <c r="C454" s="235"/>
      <c r="D454" s="229" t="s">
        <v>166</v>
      </c>
      <c r="E454" s="236" t="s">
        <v>44</v>
      </c>
      <c r="F454" s="237" t="s">
        <v>184</v>
      </c>
      <c r="G454" s="235"/>
      <c r="H454" s="238">
        <v>7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166</v>
      </c>
      <c r="AU454" s="244" t="s">
        <v>21</v>
      </c>
      <c r="AV454" s="13" t="s">
        <v>21</v>
      </c>
      <c r="AW454" s="13" t="s">
        <v>42</v>
      </c>
      <c r="AX454" s="13" t="s">
        <v>82</v>
      </c>
      <c r="AY454" s="244" t="s">
        <v>152</v>
      </c>
    </row>
    <row r="455" s="14" customFormat="1">
      <c r="A455" s="14"/>
      <c r="B455" s="251"/>
      <c r="C455" s="252"/>
      <c r="D455" s="229" t="s">
        <v>166</v>
      </c>
      <c r="E455" s="253" t="s">
        <v>44</v>
      </c>
      <c r="F455" s="254" t="s">
        <v>261</v>
      </c>
      <c r="G455" s="252"/>
      <c r="H455" s="255">
        <v>9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1" t="s">
        <v>166</v>
      </c>
      <c r="AU455" s="261" t="s">
        <v>21</v>
      </c>
      <c r="AV455" s="14" t="s">
        <v>171</v>
      </c>
      <c r="AW455" s="14" t="s">
        <v>42</v>
      </c>
      <c r="AX455" s="14" t="s">
        <v>90</v>
      </c>
      <c r="AY455" s="261" t="s">
        <v>152</v>
      </c>
    </row>
    <row r="456" s="2" customFormat="1" ht="24.15" customHeight="1">
      <c r="A456" s="42"/>
      <c r="B456" s="43"/>
      <c r="C456" s="216" t="s">
        <v>1264</v>
      </c>
      <c r="D456" s="216" t="s">
        <v>155</v>
      </c>
      <c r="E456" s="217" t="s">
        <v>1265</v>
      </c>
      <c r="F456" s="218" t="s">
        <v>1266</v>
      </c>
      <c r="G456" s="219" t="s">
        <v>432</v>
      </c>
      <c r="H456" s="220">
        <v>12</v>
      </c>
      <c r="I456" s="221"/>
      <c r="J456" s="222">
        <f>ROUND(I456*H456,2)</f>
        <v>0</v>
      </c>
      <c r="K456" s="218" t="s">
        <v>251</v>
      </c>
      <c r="L456" s="48"/>
      <c r="M456" s="223" t="s">
        <v>44</v>
      </c>
      <c r="N456" s="224" t="s">
        <v>53</v>
      </c>
      <c r="O456" s="88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R456" s="227" t="s">
        <v>171</v>
      </c>
      <c r="AT456" s="227" t="s">
        <v>155</v>
      </c>
      <c r="AU456" s="227" t="s">
        <v>21</v>
      </c>
      <c r="AY456" s="20" t="s">
        <v>152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20" t="s">
        <v>90</v>
      </c>
      <c r="BK456" s="228">
        <f>ROUND(I456*H456,2)</f>
        <v>0</v>
      </c>
      <c r="BL456" s="20" t="s">
        <v>171</v>
      </c>
      <c r="BM456" s="227" t="s">
        <v>1267</v>
      </c>
    </row>
    <row r="457" s="2" customFormat="1">
      <c r="A457" s="42"/>
      <c r="B457" s="43"/>
      <c r="C457" s="44"/>
      <c r="D457" s="249" t="s">
        <v>253</v>
      </c>
      <c r="E457" s="44"/>
      <c r="F457" s="250" t="s">
        <v>1268</v>
      </c>
      <c r="G457" s="44"/>
      <c r="H457" s="44"/>
      <c r="I457" s="231"/>
      <c r="J457" s="44"/>
      <c r="K457" s="44"/>
      <c r="L457" s="48"/>
      <c r="M457" s="232"/>
      <c r="N457" s="233"/>
      <c r="O457" s="88"/>
      <c r="P457" s="88"/>
      <c r="Q457" s="88"/>
      <c r="R457" s="88"/>
      <c r="S457" s="88"/>
      <c r="T457" s="89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T457" s="20" t="s">
        <v>253</v>
      </c>
      <c r="AU457" s="20" t="s">
        <v>21</v>
      </c>
    </row>
    <row r="458" s="13" customFormat="1">
      <c r="A458" s="13"/>
      <c r="B458" s="234"/>
      <c r="C458" s="235"/>
      <c r="D458" s="229" t="s">
        <v>166</v>
      </c>
      <c r="E458" s="236" t="s">
        <v>44</v>
      </c>
      <c r="F458" s="237" t="s">
        <v>1190</v>
      </c>
      <c r="G458" s="235"/>
      <c r="H458" s="238">
        <v>12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166</v>
      </c>
      <c r="AU458" s="244" t="s">
        <v>21</v>
      </c>
      <c r="AV458" s="13" t="s">
        <v>21</v>
      </c>
      <c r="AW458" s="13" t="s">
        <v>42</v>
      </c>
      <c r="AX458" s="13" t="s">
        <v>90</v>
      </c>
      <c r="AY458" s="244" t="s">
        <v>152</v>
      </c>
    </row>
    <row r="459" s="2" customFormat="1" ht="16.5" customHeight="1">
      <c r="A459" s="42"/>
      <c r="B459" s="43"/>
      <c r="C459" s="262" t="s">
        <v>1269</v>
      </c>
      <c r="D459" s="262" t="s">
        <v>391</v>
      </c>
      <c r="E459" s="263" t="s">
        <v>1270</v>
      </c>
      <c r="F459" s="264" t="s">
        <v>1271</v>
      </c>
      <c r="G459" s="265" t="s">
        <v>432</v>
      </c>
      <c r="H459" s="266">
        <v>12.119999999999999</v>
      </c>
      <c r="I459" s="267"/>
      <c r="J459" s="268">
        <f>ROUND(I459*H459,2)</f>
        <v>0</v>
      </c>
      <c r="K459" s="264" t="s">
        <v>251</v>
      </c>
      <c r="L459" s="269"/>
      <c r="M459" s="270" t="s">
        <v>44</v>
      </c>
      <c r="N459" s="271" t="s">
        <v>53</v>
      </c>
      <c r="O459" s="88"/>
      <c r="P459" s="225">
        <f>O459*H459</f>
        <v>0</v>
      </c>
      <c r="Q459" s="225">
        <v>0.0035999999999999999</v>
      </c>
      <c r="R459" s="225">
        <f>Q459*H459</f>
        <v>0.043631999999999997</v>
      </c>
      <c r="S459" s="225">
        <v>0</v>
      </c>
      <c r="T459" s="226">
        <f>S459*H459</f>
        <v>0</v>
      </c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R459" s="227" t="s">
        <v>188</v>
      </c>
      <c r="AT459" s="227" t="s">
        <v>391</v>
      </c>
      <c r="AU459" s="227" t="s">
        <v>21</v>
      </c>
      <c r="AY459" s="20" t="s">
        <v>152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20" t="s">
        <v>90</v>
      </c>
      <c r="BK459" s="228">
        <f>ROUND(I459*H459,2)</f>
        <v>0</v>
      </c>
      <c r="BL459" s="20" t="s">
        <v>171</v>
      </c>
      <c r="BM459" s="227" t="s">
        <v>1272</v>
      </c>
    </row>
    <row r="460" s="13" customFormat="1">
      <c r="A460" s="13"/>
      <c r="B460" s="234"/>
      <c r="C460" s="235"/>
      <c r="D460" s="229" t="s">
        <v>166</v>
      </c>
      <c r="E460" s="235"/>
      <c r="F460" s="237" t="s">
        <v>1273</v>
      </c>
      <c r="G460" s="235"/>
      <c r="H460" s="238">
        <v>12.119999999999999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166</v>
      </c>
      <c r="AU460" s="244" t="s">
        <v>21</v>
      </c>
      <c r="AV460" s="13" t="s">
        <v>21</v>
      </c>
      <c r="AW460" s="13" t="s">
        <v>4</v>
      </c>
      <c r="AX460" s="13" t="s">
        <v>90</v>
      </c>
      <c r="AY460" s="244" t="s">
        <v>152</v>
      </c>
    </row>
    <row r="461" s="2" customFormat="1" ht="16.5" customHeight="1">
      <c r="A461" s="42"/>
      <c r="B461" s="43"/>
      <c r="C461" s="216" t="s">
        <v>1274</v>
      </c>
      <c r="D461" s="216" t="s">
        <v>155</v>
      </c>
      <c r="E461" s="217" t="s">
        <v>1275</v>
      </c>
      <c r="F461" s="218" t="s">
        <v>1276</v>
      </c>
      <c r="G461" s="219" t="s">
        <v>283</v>
      </c>
      <c r="H461" s="220">
        <v>91.5</v>
      </c>
      <c r="I461" s="221"/>
      <c r="J461" s="222">
        <f>ROUND(I461*H461,2)</f>
        <v>0</v>
      </c>
      <c r="K461" s="218" t="s">
        <v>251</v>
      </c>
      <c r="L461" s="48"/>
      <c r="M461" s="223" t="s">
        <v>44</v>
      </c>
      <c r="N461" s="224" t="s">
        <v>53</v>
      </c>
      <c r="O461" s="88"/>
      <c r="P461" s="225">
        <f>O461*H461</f>
        <v>0</v>
      </c>
      <c r="Q461" s="225">
        <v>0</v>
      </c>
      <c r="R461" s="225">
        <f>Q461*H461</f>
        <v>0</v>
      </c>
      <c r="S461" s="225">
        <v>0</v>
      </c>
      <c r="T461" s="226">
        <f>S461*H461</f>
        <v>0</v>
      </c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R461" s="227" t="s">
        <v>171</v>
      </c>
      <c r="AT461" s="227" t="s">
        <v>155</v>
      </c>
      <c r="AU461" s="227" t="s">
        <v>21</v>
      </c>
      <c r="AY461" s="20" t="s">
        <v>152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20" t="s">
        <v>90</v>
      </c>
      <c r="BK461" s="228">
        <f>ROUND(I461*H461,2)</f>
        <v>0</v>
      </c>
      <c r="BL461" s="20" t="s">
        <v>171</v>
      </c>
      <c r="BM461" s="227" t="s">
        <v>1277</v>
      </c>
    </row>
    <row r="462" s="2" customFormat="1">
      <c r="A462" s="42"/>
      <c r="B462" s="43"/>
      <c r="C462" s="44"/>
      <c r="D462" s="249" t="s">
        <v>253</v>
      </c>
      <c r="E462" s="44"/>
      <c r="F462" s="250" t="s">
        <v>1278</v>
      </c>
      <c r="G462" s="44"/>
      <c r="H462" s="44"/>
      <c r="I462" s="231"/>
      <c r="J462" s="44"/>
      <c r="K462" s="44"/>
      <c r="L462" s="48"/>
      <c r="M462" s="232"/>
      <c r="N462" s="233"/>
      <c r="O462" s="88"/>
      <c r="P462" s="88"/>
      <c r="Q462" s="88"/>
      <c r="R462" s="88"/>
      <c r="S462" s="88"/>
      <c r="T462" s="89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T462" s="20" t="s">
        <v>253</v>
      </c>
      <c r="AU462" s="20" t="s">
        <v>21</v>
      </c>
    </row>
    <row r="463" s="13" customFormat="1">
      <c r="A463" s="13"/>
      <c r="B463" s="234"/>
      <c r="C463" s="235"/>
      <c r="D463" s="229" t="s">
        <v>166</v>
      </c>
      <c r="E463" s="236" t="s">
        <v>44</v>
      </c>
      <c r="F463" s="237" t="s">
        <v>1279</v>
      </c>
      <c r="G463" s="235"/>
      <c r="H463" s="238">
        <v>91.5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166</v>
      </c>
      <c r="AU463" s="244" t="s">
        <v>21</v>
      </c>
      <c r="AV463" s="13" t="s">
        <v>21</v>
      </c>
      <c r="AW463" s="13" t="s">
        <v>42</v>
      </c>
      <c r="AX463" s="13" t="s">
        <v>90</v>
      </c>
      <c r="AY463" s="244" t="s">
        <v>152</v>
      </c>
    </row>
    <row r="464" s="2" customFormat="1" ht="16.5" customHeight="1">
      <c r="A464" s="42"/>
      <c r="B464" s="43"/>
      <c r="C464" s="216" t="s">
        <v>1280</v>
      </c>
      <c r="D464" s="216" t="s">
        <v>155</v>
      </c>
      <c r="E464" s="217" t="s">
        <v>1281</v>
      </c>
      <c r="F464" s="218" t="s">
        <v>1282</v>
      </c>
      <c r="G464" s="219" t="s">
        <v>283</v>
      </c>
      <c r="H464" s="220">
        <v>444.5</v>
      </c>
      <c r="I464" s="221"/>
      <c r="J464" s="222">
        <f>ROUND(I464*H464,2)</f>
        <v>0</v>
      </c>
      <c r="K464" s="218" t="s">
        <v>251</v>
      </c>
      <c r="L464" s="48"/>
      <c r="M464" s="223" t="s">
        <v>44</v>
      </c>
      <c r="N464" s="224" t="s">
        <v>53</v>
      </c>
      <c r="O464" s="88"/>
      <c r="P464" s="225">
        <f>O464*H464</f>
        <v>0</v>
      </c>
      <c r="Q464" s="225">
        <v>0</v>
      </c>
      <c r="R464" s="225">
        <f>Q464*H464</f>
        <v>0</v>
      </c>
      <c r="S464" s="225">
        <v>0</v>
      </c>
      <c r="T464" s="226">
        <f>S464*H464</f>
        <v>0</v>
      </c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R464" s="227" t="s">
        <v>171</v>
      </c>
      <c r="AT464" s="227" t="s">
        <v>155</v>
      </c>
      <c r="AU464" s="227" t="s">
        <v>21</v>
      </c>
      <c r="AY464" s="20" t="s">
        <v>152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20" t="s">
        <v>90</v>
      </c>
      <c r="BK464" s="228">
        <f>ROUND(I464*H464,2)</f>
        <v>0</v>
      </c>
      <c r="BL464" s="20" t="s">
        <v>171</v>
      </c>
      <c r="BM464" s="227" t="s">
        <v>1283</v>
      </c>
    </row>
    <row r="465" s="2" customFormat="1">
      <c r="A465" s="42"/>
      <c r="B465" s="43"/>
      <c r="C465" s="44"/>
      <c r="D465" s="249" t="s">
        <v>253</v>
      </c>
      <c r="E465" s="44"/>
      <c r="F465" s="250" t="s">
        <v>1284</v>
      </c>
      <c r="G465" s="44"/>
      <c r="H465" s="44"/>
      <c r="I465" s="231"/>
      <c r="J465" s="44"/>
      <c r="K465" s="44"/>
      <c r="L465" s="48"/>
      <c r="M465" s="232"/>
      <c r="N465" s="233"/>
      <c r="O465" s="88"/>
      <c r="P465" s="88"/>
      <c r="Q465" s="88"/>
      <c r="R465" s="88"/>
      <c r="S465" s="88"/>
      <c r="T465" s="89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T465" s="20" t="s">
        <v>253</v>
      </c>
      <c r="AU465" s="20" t="s">
        <v>21</v>
      </c>
    </row>
    <row r="466" s="13" customFormat="1">
      <c r="A466" s="13"/>
      <c r="B466" s="234"/>
      <c r="C466" s="235"/>
      <c r="D466" s="229" t="s">
        <v>166</v>
      </c>
      <c r="E466" s="236" t="s">
        <v>44</v>
      </c>
      <c r="F466" s="237" t="s">
        <v>1285</v>
      </c>
      <c r="G466" s="235"/>
      <c r="H466" s="238">
        <v>28.5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166</v>
      </c>
      <c r="AU466" s="244" t="s">
        <v>21</v>
      </c>
      <c r="AV466" s="13" t="s">
        <v>21</v>
      </c>
      <c r="AW466" s="13" t="s">
        <v>42</v>
      </c>
      <c r="AX466" s="13" t="s">
        <v>82</v>
      </c>
      <c r="AY466" s="244" t="s">
        <v>152</v>
      </c>
    </row>
    <row r="467" s="13" customFormat="1">
      <c r="A467" s="13"/>
      <c r="B467" s="234"/>
      <c r="C467" s="235"/>
      <c r="D467" s="229" t="s">
        <v>166</v>
      </c>
      <c r="E467" s="236" t="s">
        <v>44</v>
      </c>
      <c r="F467" s="237" t="s">
        <v>1286</v>
      </c>
      <c r="G467" s="235"/>
      <c r="H467" s="238">
        <v>194.5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166</v>
      </c>
      <c r="AU467" s="244" t="s">
        <v>21</v>
      </c>
      <c r="AV467" s="13" t="s">
        <v>21</v>
      </c>
      <c r="AW467" s="13" t="s">
        <v>42</v>
      </c>
      <c r="AX467" s="13" t="s">
        <v>82</v>
      </c>
      <c r="AY467" s="244" t="s">
        <v>152</v>
      </c>
    </row>
    <row r="468" s="13" customFormat="1">
      <c r="A468" s="13"/>
      <c r="B468" s="234"/>
      <c r="C468" s="235"/>
      <c r="D468" s="229" t="s">
        <v>166</v>
      </c>
      <c r="E468" s="236" t="s">
        <v>44</v>
      </c>
      <c r="F468" s="237" t="s">
        <v>1287</v>
      </c>
      <c r="G468" s="235"/>
      <c r="H468" s="238">
        <v>151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166</v>
      </c>
      <c r="AU468" s="244" t="s">
        <v>21</v>
      </c>
      <c r="AV468" s="13" t="s">
        <v>21</v>
      </c>
      <c r="AW468" s="13" t="s">
        <v>42</v>
      </c>
      <c r="AX468" s="13" t="s">
        <v>82</v>
      </c>
      <c r="AY468" s="244" t="s">
        <v>152</v>
      </c>
    </row>
    <row r="469" s="13" customFormat="1">
      <c r="A469" s="13"/>
      <c r="B469" s="234"/>
      <c r="C469" s="235"/>
      <c r="D469" s="229" t="s">
        <v>166</v>
      </c>
      <c r="E469" s="236" t="s">
        <v>44</v>
      </c>
      <c r="F469" s="237" t="s">
        <v>1288</v>
      </c>
      <c r="G469" s="235"/>
      <c r="H469" s="238">
        <v>70.5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166</v>
      </c>
      <c r="AU469" s="244" t="s">
        <v>21</v>
      </c>
      <c r="AV469" s="13" t="s">
        <v>21</v>
      </c>
      <c r="AW469" s="13" t="s">
        <v>42</v>
      </c>
      <c r="AX469" s="13" t="s">
        <v>82</v>
      </c>
      <c r="AY469" s="244" t="s">
        <v>152</v>
      </c>
    </row>
    <row r="470" s="14" customFormat="1">
      <c r="A470" s="14"/>
      <c r="B470" s="251"/>
      <c r="C470" s="252"/>
      <c r="D470" s="229" t="s">
        <v>166</v>
      </c>
      <c r="E470" s="253" t="s">
        <v>44</v>
      </c>
      <c r="F470" s="254" t="s">
        <v>261</v>
      </c>
      <c r="G470" s="252"/>
      <c r="H470" s="255">
        <v>444.5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1" t="s">
        <v>166</v>
      </c>
      <c r="AU470" s="261" t="s">
        <v>21</v>
      </c>
      <c r="AV470" s="14" t="s">
        <v>171</v>
      </c>
      <c r="AW470" s="14" t="s">
        <v>42</v>
      </c>
      <c r="AX470" s="14" t="s">
        <v>90</v>
      </c>
      <c r="AY470" s="261" t="s">
        <v>152</v>
      </c>
    </row>
    <row r="471" s="2" customFormat="1" ht="16.5" customHeight="1">
      <c r="A471" s="42"/>
      <c r="B471" s="43"/>
      <c r="C471" s="216" t="s">
        <v>1289</v>
      </c>
      <c r="D471" s="216" t="s">
        <v>155</v>
      </c>
      <c r="E471" s="217" t="s">
        <v>1290</v>
      </c>
      <c r="F471" s="218" t="s">
        <v>1291</v>
      </c>
      <c r="G471" s="219" t="s">
        <v>283</v>
      </c>
      <c r="H471" s="220">
        <v>339.63</v>
      </c>
      <c r="I471" s="221"/>
      <c r="J471" s="222">
        <f>ROUND(I471*H471,2)</f>
        <v>0</v>
      </c>
      <c r="K471" s="218" t="s">
        <v>251</v>
      </c>
      <c r="L471" s="48"/>
      <c r="M471" s="223" t="s">
        <v>44</v>
      </c>
      <c r="N471" s="224" t="s">
        <v>53</v>
      </c>
      <c r="O471" s="88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42"/>
      <c r="V471" s="42"/>
      <c r="W471" s="42"/>
      <c r="X471" s="42"/>
      <c r="Y471" s="42"/>
      <c r="Z471" s="42"/>
      <c r="AA471" s="42"/>
      <c r="AB471" s="42"/>
      <c r="AC471" s="42"/>
      <c r="AD471" s="42"/>
      <c r="AE471" s="42"/>
      <c r="AR471" s="227" t="s">
        <v>171</v>
      </c>
      <c r="AT471" s="227" t="s">
        <v>155</v>
      </c>
      <c r="AU471" s="227" t="s">
        <v>21</v>
      </c>
      <c r="AY471" s="20" t="s">
        <v>152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20" t="s">
        <v>90</v>
      </c>
      <c r="BK471" s="228">
        <f>ROUND(I471*H471,2)</f>
        <v>0</v>
      </c>
      <c r="BL471" s="20" t="s">
        <v>171</v>
      </c>
      <c r="BM471" s="227" t="s">
        <v>1292</v>
      </c>
    </row>
    <row r="472" s="2" customFormat="1">
      <c r="A472" s="42"/>
      <c r="B472" s="43"/>
      <c r="C472" s="44"/>
      <c r="D472" s="249" t="s">
        <v>253</v>
      </c>
      <c r="E472" s="44"/>
      <c r="F472" s="250" t="s">
        <v>1293</v>
      </c>
      <c r="G472" s="44"/>
      <c r="H472" s="44"/>
      <c r="I472" s="231"/>
      <c r="J472" s="44"/>
      <c r="K472" s="44"/>
      <c r="L472" s="48"/>
      <c r="M472" s="232"/>
      <c r="N472" s="233"/>
      <c r="O472" s="88"/>
      <c r="P472" s="88"/>
      <c r="Q472" s="88"/>
      <c r="R472" s="88"/>
      <c r="S472" s="88"/>
      <c r="T472" s="89"/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T472" s="20" t="s">
        <v>253</v>
      </c>
      <c r="AU472" s="20" t="s">
        <v>21</v>
      </c>
    </row>
    <row r="473" s="13" customFormat="1">
      <c r="A473" s="13"/>
      <c r="B473" s="234"/>
      <c r="C473" s="235"/>
      <c r="D473" s="229" t="s">
        <v>166</v>
      </c>
      <c r="E473" s="236" t="s">
        <v>44</v>
      </c>
      <c r="F473" s="237" t="s">
        <v>1294</v>
      </c>
      <c r="G473" s="235"/>
      <c r="H473" s="238">
        <v>339.63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166</v>
      </c>
      <c r="AU473" s="244" t="s">
        <v>21</v>
      </c>
      <c r="AV473" s="13" t="s">
        <v>21</v>
      </c>
      <c r="AW473" s="13" t="s">
        <v>42</v>
      </c>
      <c r="AX473" s="13" t="s">
        <v>90</v>
      </c>
      <c r="AY473" s="244" t="s">
        <v>152</v>
      </c>
    </row>
    <row r="474" s="2" customFormat="1" ht="16.5" customHeight="1">
      <c r="A474" s="42"/>
      <c r="B474" s="43"/>
      <c r="C474" s="216" t="s">
        <v>1295</v>
      </c>
      <c r="D474" s="216" t="s">
        <v>155</v>
      </c>
      <c r="E474" s="217" t="s">
        <v>1296</v>
      </c>
      <c r="F474" s="218" t="s">
        <v>1297</v>
      </c>
      <c r="G474" s="219" t="s">
        <v>283</v>
      </c>
      <c r="H474" s="220">
        <v>692.63</v>
      </c>
      <c r="I474" s="221"/>
      <c r="J474" s="222">
        <f>ROUND(I474*H474,2)</f>
        <v>0</v>
      </c>
      <c r="K474" s="218" t="s">
        <v>251</v>
      </c>
      <c r="L474" s="48"/>
      <c r="M474" s="223" t="s">
        <v>44</v>
      </c>
      <c r="N474" s="224" t="s">
        <v>53</v>
      </c>
      <c r="O474" s="88"/>
      <c r="P474" s="225">
        <f>O474*H474</f>
        <v>0</v>
      </c>
      <c r="Q474" s="225">
        <v>0</v>
      </c>
      <c r="R474" s="225">
        <f>Q474*H474</f>
        <v>0</v>
      </c>
      <c r="S474" s="225">
        <v>0</v>
      </c>
      <c r="T474" s="226">
        <f>S474*H474</f>
        <v>0</v>
      </c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R474" s="227" t="s">
        <v>171</v>
      </c>
      <c r="AT474" s="227" t="s">
        <v>155</v>
      </c>
      <c r="AU474" s="227" t="s">
        <v>21</v>
      </c>
      <c r="AY474" s="20" t="s">
        <v>152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20" t="s">
        <v>90</v>
      </c>
      <c r="BK474" s="228">
        <f>ROUND(I474*H474,2)</f>
        <v>0</v>
      </c>
      <c r="BL474" s="20" t="s">
        <v>171</v>
      </c>
      <c r="BM474" s="227" t="s">
        <v>1298</v>
      </c>
    </row>
    <row r="475" s="2" customFormat="1">
      <c r="A475" s="42"/>
      <c r="B475" s="43"/>
      <c r="C475" s="44"/>
      <c r="D475" s="249" t="s">
        <v>253</v>
      </c>
      <c r="E475" s="44"/>
      <c r="F475" s="250" t="s">
        <v>1299</v>
      </c>
      <c r="G475" s="44"/>
      <c r="H475" s="44"/>
      <c r="I475" s="231"/>
      <c r="J475" s="44"/>
      <c r="K475" s="44"/>
      <c r="L475" s="48"/>
      <c r="M475" s="232"/>
      <c r="N475" s="233"/>
      <c r="O475" s="88"/>
      <c r="P475" s="88"/>
      <c r="Q475" s="88"/>
      <c r="R475" s="88"/>
      <c r="S475" s="88"/>
      <c r="T475" s="89"/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T475" s="20" t="s">
        <v>253</v>
      </c>
      <c r="AU475" s="20" t="s">
        <v>21</v>
      </c>
    </row>
    <row r="476" s="13" customFormat="1">
      <c r="A476" s="13"/>
      <c r="B476" s="234"/>
      <c r="C476" s="235"/>
      <c r="D476" s="229" t="s">
        <v>166</v>
      </c>
      <c r="E476" s="236" t="s">
        <v>44</v>
      </c>
      <c r="F476" s="237" t="s">
        <v>1300</v>
      </c>
      <c r="G476" s="235"/>
      <c r="H476" s="238">
        <v>692.63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166</v>
      </c>
      <c r="AU476" s="244" t="s">
        <v>21</v>
      </c>
      <c r="AV476" s="13" t="s">
        <v>21</v>
      </c>
      <c r="AW476" s="13" t="s">
        <v>42</v>
      </c>
      <c r="AX476" s="13" t="s">
        <v>90</v>
      </c>
      <c r="AY476" s="244" t="s">
        <v>152</v>
      </c>
    </row>
    <row r="477" s="2" customFormat="1" ht="16.5" customHeight="1">
      <c r="A477" s="42"/>
      <c r="B477" s="43"/>
      <c r="C477" s="216" t="s">
        <v>1301</v>
      </c>
      <c r="D477" s="216" t="s">
        <v>155</v>
      </c>
      <c r="E477" s="217" t="s">
        <v>1302</v>
      </c>
      <c r="F477" s="218" t="s">
        <v>1303</v>
      </c>
      <c r="G477" s="219" t="s">
        <v>432</v>
      </c>
      <c r="H477" s="220">
        <v>9</v>
      </c>
      <c r="I477" s="221"/>
      <c r="J477" s="222">
        <f>ROUND(I477*H477,2)</f>
        <v>0</v>
      </c>
      <c r="K477" s="218" t="s">
        <v>251</v>
      </c>
      <c r="L477" s="48"/>
      <c r="M477" s="223" t="s">
        <v>44</v>
      </c>
      <c r="N477" s="224" t="s">
        <v>53</v>
      </c>
      <c r="O477" s="88"/>
      <c r="P477" s="225">
        <f>O477*H477</f>
        <v>0</v>
      </c>
      <c r="Q477" s="225">
        <v>0.45937</v>
      </c>
      <c r="R477" s="225">
        <f>Q477*H477</f>
        <v>4.1343300000000003</v>
      </c>
      <c r="S477" s="225">
        <v>0</v>
      </c>
      <c r="T477" s="226">
        <f>S477*H477</f>
        <v>0</v>
      </c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R477" s="227" t="s">
        <v>171</v>
      </c>
      <c r="AT477" s="227" t="s">
        <v>155</v>
      </c>
      <c r="AU477" s="227" t="s">
        <v>21</v>
      </c>
      <c r="AY477" s="20" t="s">
        <v>152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20" t="s">
        <v>90</v>
      </c>
      <c r="BK477" s="228">
        <f>ROUND(I477*H477,2)</f>
        <v>0</v>
      </c>
      <c r="BL477" s="20" t="s">
        <v>171</v>
      </c>
      <c r="BM477" s="227" t="s">
        <v>1304</v>
      </c>
    </row>
    <row r="478" s="2" customFormat="1">
      <c r="A478" s="42"/>
      <c r="B478" s="43"/>
      <c r="C478" s="44"/>
      <c r="D478" s="249" t="s">
        <v>253</v>
      </c>
      <c r="E478" s="44"/>
      <c r="F478" s="250" t="s">
        <v>1305</v>
      </c>
      <c r="G478" s="44"/>
      <c r="H478" s="44"/>
      <c r="I478" s="231"/>
      <c r="J478" s="44"/>
      <c r="K478" s="44"/>
      <c r="L478" s="48"/>
      <c r="M478" s="232"/>
      <c r="N478" s="233"/>
      <c r="O478" s="88"/>
      <c r="P478" s="88"/>
      <c r="Q478" s="88"/>
      <c r="R478" s="88"/>
      <c r="S478" s="88"/>
      <c r="T478" s="89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T478" s="20" t="s">
        <v>253</v>
      </c>
      <c r="AU478" s="20" t="s">
        <v>21</v>
      </c>
    </row>
    <row r="479" s="13" customFormat="1">
      <c r="A479" s="13"/>
      <c r="B479" s="234"/>
      <c r="C479" s="235"/>
      <c r="D479" s="229" t="s">
        <v>166</v>
      </c>
      <c r="E479" s="236" t="s">
        <v>44</v>
      </c>
      <c r="F479" s="237" t="s">
        <v>1306</v>
      </c>
      <c r="G479" s="235"/>
      <c r="H479" s="238">
        <v>9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166</v>
      </c>
      <c r="AU479" s="244" t="s">
        <v>21</v>
      </c>
      <c r="AV479" s="13" t="s">
        <v>21</v>
      </c>
      <c r="AW479" s="13" t="s">
        <v>42</v>
      </c>
      <c r="AX479" s="13" t="s">
        <v>90</v>
      </c>
      <c r="AY479" s="244" t="s">
        <v>152</v>
      </c>
    </row>
    <row r="480" s="2" customFormat="1" ht="16.5" customHeight="1">
      <c r="A480" s="42"/>
      <c r="B480" s="43"/>
      <c r="C480" s="216" t="s">
        <v>1307</v>
      </c>
      <c r="D480" s="216" t="s">
        <v>155</v>
      </c>
      <c r="E480" s="217" t="s">
        <v>1308</v>
      </c>
      <c r="F480" s="218" t="s">
        <v>1309</v>
      </c>
      <c r="G480" s="219" t="s">
        <v>432</v>
      </c>
      <c r="H480" s="220">
        <v>52</v>
      </c>
      <c r="I480" s="221"/>
      <c r="J480" s="222">
        <f>ROUND(I480*H480,2)</f>
        <v>0</v>
      </c>
      <c r="K480" s="218" t="s">
        <v>251</v>
      </c>
      <c r="L480" s="48"/>
      <c r="M480" s="223" t="s">
        <v>44</v>
      </c>
      <c r="N480" s="224" t="s">
        <v>53</v>
      </c>
      <c r="O480" s="88"/>
      <c r="P480" s="225">
        <f>O480*H480</f>
        <v>0</v>
      </c>
      <c r="Q480" s="225">
        <v>0.040000000000000001</v>
      </c>
      <c r="R480" s="225">
        <f>Q480*H480</f>
        <v>2.0800000000000001</v>
      </c>
      <c r="S480" s="225">
        <v>0</v>
      </c>
      <c r="T480" s="226">
        <f>S480*H480</f>
        <v>0</v>
      </c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R480" s="227" t="s">
        <v>171</v>
      </c>
      <c r="AT480" s="227" t="s">
        <v>155</v>
      </c>
      <c r="AU480" s="227" t="s">
        <v>21</v>
      </c>
      <c r="AY480" s="20" t="s">
        <v>152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20" t="s">
        <v>90</v>
      </c>
      <c r="BK480" s="228">
        <f>ROUND(I480*H480,2)</f>
        <v>0</v>
      </c>
      <c r="BL480" s="20" t="s">
        <v>171</v>
      </c>
      <c r="BM480" s="227" t="s">
        <v>1310</v>
      </c>
    </row>
    <row r="481" s="2" customFormat="1">
      <c r="A481" s="42"/>
      <c r="B481" s="43"/>
      <c r="C481" s="44"/>
      <c r="D481" s="249" t="s">
        <v>253</v>
      </c>
      <c r="E481" s="44"/>
      <c r="F481" s="250" t="s">
        <v>1311</v>
      </c>
      <c r="G481" s="44"/>
      <c r="H481" s="44"/>
      <c r="I481" s="231"/>
      <c r="J481" s="44"/>
      <c r="K481" s="44"/>
      <c r="L481" s="48"/>
      <c r="M481" s="232"/>
      <c r="N481" s="233"/>
      <c r="O481" s="88"/>
      <c r="P481" s="88"/>
      <c r="Q481" s="88"/>
      <c r="R481" s="88"/>
      <c r="S481" s="88"/>
      <c r="T481" s="89"/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T481" s="20" t="s">
        <v>253</v>
      </c>
      <c r="AU481" s="20" t="s">
        <v>21</v>
      </c>
    </row>
    <row r="482" s="13" customFormat="1">
      <c r="A482" s="13"/>
      <c r="B482" s="234"/>
      <c r="C482" s="235"/>
      <c r="D482" s="229" t="s">
        <v>166</v>
      </c>
      <c r="E482" s="236" t="s">
        <v>44</v>
      </c>
      <c r="F482" s="237" t="s">
        <v>543</v>
      </c>
      <c r="G482" s="235"/>
      <c r="H482" s="238">
        <v>50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166</v>
      </c>
      <c r="AU482" s="244" t="s">
        <v>21</v>
      </c>
      <c r="AV482" s="13" t="s">
        <v>21</v>
      </c>
      <c r="AW482" s="13" t="s">
        <v>42</v>
      </c>
      <c r="AX482" s="13" t="s">
        <v>82</v>
      </c>
      <c r="AY482" s="244" t="s">
        <v>152</v>
      </c>
    </row>
    <row r="483" s="13" customFormat="1">
      <c r="A483" s="13"/>
      <c r="B483" s="234"/>
      <c r="C483" s="235"/>
      <c r="D483" s="229" t="s">
        <v>166</v>
      </c>
      <c r="E483" s="236" t="s">
        <v>44</v>
      </c>
      <c r="F483" s="237" t="s">
        <v>1257</v>
      </c>
      <c r="G483" s="235"/>
      <c r="H483" s="238">
        <v>2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166</v>
      </c>
      <c r="AU483" s="244" t="s">
        <v>21</v>
      </c>
      <c r="AV483" s="13" t="s">
        <v>21</v>
      </c>
      <c r="AW483" s="13" t="s">
        <v>42</v>
      </c>
      <c r="AX483" s="13" t="s">
        <v>82</v>
      </c>
      <c r="AY483" s="244" t="s">
        <v>152</v>
      </c>
    </row>
    <row r="484" s="14" customFormat="1">
      <c r="A484" s="14"/>
      <c r="B484" s="251"/>
      <c r="C484" s="252"/>
      <c r="D484" s="229" t="s">
        <v>166</v>
      </c>
      <c r="E484" s="253" t="s">
        <v>44</v>
      </c>
      <c r="F484" s="254" t="s">
        <v>261</v>
      </c>
      <c r="G484" s="252"/>
      <c r="H484" s="255">
        <v>52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1" t="s">
        <v>166</v>
      </c>
      <c r="AU484" s="261" t="s">
        <v>21</v>
      </c>
      <c r="AV484" s="14" t="s">
        <v>171</v>
      </c>
      <c r="AW484" s="14" t="s">
        <v>42</v>
      </c>
      <c r="AX484" s="14" t="s">
        <v>90</v>
      </c>
      <c r="AY484" s="261" t="s">
        <v>152</v>
      </c>
    </row>
    <row r="485" s="2" customFormat="1" ht="16.5" customHeight="1">
      <c r="A485" s="42"/>
      <c r="B485" s="43"/>
      <c r="C485" s="262" t="s">
        <v>1312</v>
      </c>
      <c r="D485" s="262" t="s">
        <v>391</v>
      </c>
      <c r="E485" s="263" t="s">
        <v>1313</v>
      </c>
      <c r="F485" s="264" t="s">
        <v>1314</v>
      </c>
      <c r="G485" s="265" t="s">
        <v>432</v>
      </c>
      <c r="H485" s="266">
        <v>52</v>
      </c>
      <c r="I485" s="267"/>
      <c r="J485" s="268">
        <f>ROUND(I485*H485,2)</f>
        <v>0</v>
      </c>
      <c r="K485" s="264" t="s">
        <v>251</v>
      </c>
      <c r="L485" s="269"/>
      <c r="M485" s="270" t="s">
        <v>44</v>
      </c>
      <c r="N485" s="271" t="s">
        <v>53</v>
      </c>
      <c r="O485" s="88"/>
      <c r="P485" s="225">
        <f>O485*H485</f>
        <v>0</v>
      </c>
      <c r="Q485" s="225">
        <v>0.013299999999999999</v>
      </c>
      <c r="R485" s="225">
        <f>Q485*H485</f>
        <v>0.69159999999999999</v>
      </c>
      <c r="S485" s="225">
        <v>0</v>
      </c>
      <c r="T485" s="226">
        <f>S485*H485</f>
        <v>0</v>
      </c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R485" s="227" t="s">
        <v>188</v>
      </c>
      <c r="AT485" s="227" t="s">
        <v>391</v>
      </c>
      <c r="AU485" s="227" t="s">
        <v>21</v>
      </c>
      <c r="AY485" s="20" t="s">
        <v>152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20" t="s">
        <v>90</v>
      </c>
      <c r="BK485" s="228">
        <f>ROUND(I485*H485,2)</f>
        <v>0</v>
      </c>
      <c r="BL485" s="20" t="s">
        <v>171</v>
      </c>
      <c r="BM485" s="227" t="s">
        <v>1315</v>
      </c>
    </row>
    <row r="486" s="13" customFormat="1">
      <c r="A486" s="13"/>
      <c r="B486" s="234"/>
      <c r="C486" s="235"/>
      <c r="D486" s="229" t="s">
        <v>166</v>
      </c>
      <c r="E486" s="236" t="s">
        <v>44</v>
      </c>
      <c r="F486" s="237" t="s">
        <v>1316</v>
      </c>
      <c r="G486" s="235"/>
      <c r="H486" s="238">
        <v>25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166</v>
      </c>
      <c r="AU486" s="244" t="s">
        <v>21</v>
      </c>
      <c r="AV486" s="13" t="s">
        <v>21</v>
      </c>
      <c r="AW486" s="13" t="s">
        <v>42</v>
      </c>
      <c r="AX486" s="13" t="s">
        <v>82</v>
      </c>
      <c r="AY486" s="244" t="s">
        <v>152</v>
      </c>
    </row>
    <row r="487" s="13" customFormat="1">
      <c r="A487" s="13"/>
      <c r="B487" s="234"/>
      <c r="C487" s="235"/>
      <c r="D487" s="229" t="s">
        <v>166</v>
      </c>
      <c r="E487" s="236" t="s">
        <v>44</v>
      </c>
      <c r="F487" s="237" t="s">
        <v>1317</v>
      </c>
      <c r="G487" s="235"/>
      <c r="H487" s="238">
        <v>13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166</v>
      </c>
      <c r="AU487" s="244" t="s">
        <v>21</v>
      </c>
      <c r="AV487" s="13" t="s">
        <v>21</v>
      </c>
      <c r="AW487" s="13" t="s">
        <v>42</v>
      </c>
      <c r="AX487" s="13" t="s">
        <v>82</v>
      </c>
      <c r="AY487" s="244" t="s">
        <v>152</v>
      </c>
    </row>
    <row r="488" s="13" customFormat="1">
      <c r="A488" s="13"/>
      <c r="B488" s="234"/>
      <c r="C488" s="235"/>
      <c r="D488" s="229" t="s">
        <v>166</v>
      </c>
      <c r="E488" s="236" t="s">
        <v>44</v>
      </c>
      <c r="F488" s="237" t="s">
        <v>1318</v>
      </c>
      <c r="G488" s="235"/>
      <c r="H488" s="238">
        <v>8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166</v>
      </c>
      <c r="AU488" s="244" t="s">
        <v>21</v>
      </c>
      <c r="AV488" s="13" t="s">
        <v>21</v>
      </c>
      <c r="AW488" s="13" t="s">
        <v>42</v>
      </c>
      <c r="AX488" s="13" t="s">
        <v>82</v>
      </c>
      <c r="AY488" s="244" t="s">
        <v>152</v>
      </c>
    </row>
    <row r="489" s="13" customFormat="1">
      <c r="A489" s="13"/>
      <c r="B489" s="234"/>
      <c r="C489" s="235"/>
      <c r="D489" s="229" t="s">
        <v>166</v>
      </c>
      <c r="E489" s="236" t="s">
        <v>44</v>
      </c>
      <c r="F489" s="237" t="s">
        <v>1319</v>
      </c>
      <c r="G489" s="235"/>
      <c r="H489" s="238">
        <v>6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166</v>
      </c>
      <c r="AU489" s="244" t="s">
        <v>21</v>
      </c>
      <c r="AV489" s="13" t="s">
        <v>21</v>
      </c>
      <c r="AW489" s="13" t="s">
        <v>42</v>
      </c>
      <c r="AX489" s="13" t="s">
        <v>82</v>
      </c>
      <c r="AY489" s="244" t="s">
        <v>152</v>
      </c>
    </row>
    <row r="490" s="14" customFormat="1">
      <c r="A490" s="14"/>
      <c r="B490" s="251"/>
      <c r="C490" s="252"/>
      <c r="D490" s="229" t="s">
        <v>166</v>
      </c>
      <c r="E490" s="253" t="s">
        <v>44</v>
      </c>
      <c r="F490" s="254" t="s">
        <v>261</v>
      </c>
      <c r="G490" s="252"/>
      <c r="H490" s="255">
        <v>52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1" t="s">
        <v>166</v>
      </c>
      <c r="AU490" s="261" t="s">
        <v>21</v>
      </c>
      <c r="AV490" s="14" t="s">
        <v>171</v>
      </c>
      <c r="AW490" s="14" t="s">
        <v>42</v>
      </c>
      <c r="AX490" s="14" t="s">
        <v>90</v>
      </c>
      <c r="AY490" s="261" t="s">
        <v>152</v>
      </c>
    </row>
    <row r="491" s="2" customFormat="1" ht="16.5" customHeight="1">
      <c r="A491" s="42"/>
      <c r="B491" s="43"/>
      <c r="C491" s="262" t="s">
        <v>1320</v>
      </c>
      <c r="D491" s="262" t="s">
        <v>391</v>
      </c>
      <c r="E491" s="263" t="s">
        <v>1321</v>
      </c>
      <c r="F491" s="264" t="s">
        <v>1322</v>
      </c>
      <c r="G491" s="265" t="s">
        <v>432</v>
      </c>
      <c r="H491" s="266">
        <v>52</v>
      </c>
      <c r="I491" s="267"/>
      <c r="J491" s="268">
        <f>ROUND(I491*H491,2)</f>
        <v>0</v>
      </c>
      <c r="K491" s="264" t="s">
        <v>251</v>
      </c>
      <c r="L491" s="269"/>
      <c r="M491" s="270" t="s">
        <v>44</v>
      </c>
      <c r="N491" s="271" t="s">
        <v>53</v>
      </c>
      <c r="O491" s="88"/>
      <c r="P491" s="225">
        <f>O491*H491</f>
        <v>0</v>
      </c>
      <c r="Q491" s="225">
        <v>0.00089999999999999998</v>
      </c>
      <c r="R491" s="225">
        <f>Q491*H491</f>
        <v>0.046800000000000001</v>
      </c>
      <c r="S491" s="225">
        <v>0</v>
      </c>
      <c r="T491" s="226">
        <f>S491*H491</f>
        <v>0</v>
      </c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R491" s="227" t="s">
        <v>188</v>
      </c>
      <c r="AT491" s="227" t="s">
        <v>391</v>
      </c>
      <c r="AU491" s="227" t="s">
        <v>21</v>
      </c>
      <c r="AY491" s="20" t="s">
        <v>152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20" t="s">
        <v>90</v>
      </c>
      <c r="BK491" s="228">
        <f>ROUND(I491*H491,2)</f>
        <v>0</v>
      </c>
      <c r="BL491" s="20" t="s">
        <v>171</v>
      </c>
      <c r="BM491" s="227" t="s">
        <v>1323</v>
      </c>
    </row>
    <row r="492" s="13" customFormat="1">
      <c r="A492" s="13"/>
      <c r="B492" s="234"/>
      <c r="C492" s="235"/>
      <c r="D492" s="229" t="s">
        <v>166</v>
      </c>
      <c r="E492" s="236" t="s">
        <v>44</v>
      </c>
      <c r="F492" s="237" t="s">
        <v>1316</v>
      </c>
      <c r="G492" s="235"/>
      <c r="H492" s="238">
        <v>25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166</v>
      </c>
      <c r="AU492" s="244" t="s">
        <v>21</v>
      </c>
      <c r="AV492" s="13" t="s">
        <v>21</v>
      </c>
      <c r="AW492" s="13" t="s">
        <v>42</v>
      </c>
      <c r="AX492" s="13" t="s">
        <v>82</v>
      </c>
      <c r="AY492" s="244" t="s">
        <v>152</v>
      </c>
    </row>
    <row r="493" s="13" customFormat="1">
      <c r="A493" s="13"/>
      <c r="B493" s="234"/>
      <c r="C493" s="235"/>
      <c r="D493" s="229" t="s">
        <v>166</v>
      </c>
      <c r="E493" s="236" t="s">
        <v>44</v>
      </c>
      <c r="F493" s="237" t="s">
        <v>1317</v>
      </c>
      <c r="G493" s="235"/>
      <c r="H493" s="238">
        <v>13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166</v>
      </c>
      <c r="AU493" s="244" t="s">
        <v>21</v>
      </c>
      <c r="AV493" s="13" t="s">
        <v>21</v>
      </c>
      <c r="AW493" s="13" t="s">
        <v>42</v>
      </c>
      <c r="AX493" s="13" t="s">
        <v>82</v>
      </c>
      <c r="AY493" s="244" t="s">
        <v>152</v>
      </c>
    </row>
    <row r="494" s="13" customFormat="1">
      <c r="A494" s="13"/>
      <c r="B494" s="234"/>
      <c r="C494" s="235"/>
      <c r="D494" s="229" t="s">
        <v>166</v>
      </c>
      <c r="E494" s="236" t="s">
        <v>44</v>
      </c>
      <c r="F494" s="237" t="s">
        <v>1318</v>
      </c>
      <c r="G494" s="235"/>
      <c r="H494" s="238">
        <v>8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166</v>
      </c>
      <c r="AU494" s="244" t="s">
        <v>21</v>
      </c>
      <c r="AV494" s="13" t="s">
        <v>21</v>
      </c>
      <c r="AW494" s="13" t="s">
        <v>42</v>
      </c>
      <c r="AX494" s="13" t="s">
        <v>82</v>
      </c>
      <c r="AY494" s="244" t="s">
        <v>152</v>
      </c>
    </row>
    <row r="495" s="13" customFormat="1">
      <c r="A495" s="13"/>
      <c r="B495" s="234"/>
      <c r="C495" s="235"/>
      <c r="D495" s="229" t="s">
        <v>166</v>
      </c>
      <c r="E495" s="236" t="s">
        <v>44</v>
      </c>
      <c r="F495" s="237" t="s">
        <v>1319</v>
      </c>
      <c r="G495" s="235"/>
      <c r="H495" s="238">
        <v>6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166</v>
      </c>
      <c r="AU495" s="244" t="s">
        <v>21</v>
      </c>
      <c r="AV495" s="13" t="s">
        <v>21</v>
      </c>
      <c r="AW495" s="13" t="s">
        <v>42</v>
      </c>
      <c r="AX495" s="13" t="s">
        <v>82</v>
      </c>
      <c r="AY495" s="244" t="s">
        <v>152</v>
      </c>
    </row>
    <row r="496" s="14" customFormat="1">
      <c r="A496" s="14"/>
      <c r="B496" s="251"/>
      <c r="C496" s="252"/>
      <c r="D496" s="229" t="s">
        <v>166</v>
      </c>
      <c r="E496" s="253" t="s">
        <v>44</v>
      </c>
      <c r="F496" s="254" t="s">
        <v>261</v>
      </c>
      <c r="G496" s="252"/>
      <c r="H496" s="255">
        <v>52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1" t="s">
        <v>166</v>
      </c>
      <c r="AU496" s="261" t="s">
        <v>21</v>
      </c>
      <c r="AV496" s="14" t="s">
        <v>171</v>
      </c>
      <c r="AW496" s="14" t="s">
        <v>42</v>
      </c>
      <c r="AX496" s="14" t="s">
        <v>90</v>
      </c>
      <c r="AY496" s="261" t="s">
        <v>152</v>
      </c>
    </row>
    <row r="497" s="2" customFormat="1" ht="16.5" customHeight="1">
      <c r="A497" s="42"/>
      <c r="B497" s="43"/>
      <c r="C497" s="216" t="s">
        <v>1324</v>
      </c>
      <c r="D497" s="216" t="s">
        <v>155</v>
      </c>
      <c r="E497" s="217" t="s">
        <v>1325</v>
      </c>
      <c r="F497" s="218" t="s">
        <v>1326</v>
      </c>
      <c r="G497" s="219" t="s">
        <v>432</v>
      </c>
      <c r="H497" s="220">
        <v>4</v>
      </c>
      <c r="I497" s="221"/>
      <c r="J497" s="222">
        <f>ROUND(I497*H497,2)</f>
        <v>0</v>
      </c>
      <c r="K497" s="218" t="s">
        <v>251</v>
      </c>
      <c r="L497" s="48"/>
      <c r="M497" s="223" t="s">
        <v>44</v>
      </c>
      <c r="N497" s="224" t="s">
        <v>53</v>
      </c>
      <c r="O497" s="88"/>
      <c r="P497" s="225">
        <f>O497*H497</f>
        <v>0</v>
      </c>
      <c r="Q497" s="225">
        <v>0.050000000000000003</v>
      </c>
      <c r="R497" s="225">
        <f>Q497*H497</f>
        <v>0.20000000000000001</v>
      </c>
      <c r="S497" s="225">
        <v>0</v>
      </c>
      <c r="T497" s="226">
        <f>S497*H497</f>
        <v>0</v>
      </c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R497" s="227" t="s">
        <v>171</v>
      </c>
      <c r="AT497" s="227" t="s">
        <v>155</v>
      </c>
      <c r="AU497" s="227" t="s">
        <v>21</v>
      </c>
      <c r="AY497" s="20" t="s">
        <v>152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20" t="s">
        <v>90</v>
      </c>
      <c r="BK497" s="228">
        <f>ROUND(I497*H497,2)</f>
        <v>0</v>
      </c>
      <c r="BL497" s="20" t="s">
        <v>171</v>
      </c>
      <c r="BM497" s="227" t="s">
        <v>1327</v>
      </c>
    </row>
    <row r="498" s="2" customFormat="1">
      <c r="A498" s="42"/>
      <c r="B498" s="43"/>
      <c r="C498" s="44"/>
      <c r="D498" s="249" t="s">
        <v>253</v>
      </c>
      <c r="E498" s="44"/>
      <c r="F498" s="250" t="s">
        <v>1328</v>
      </c>
      <c r="G498" s="44"/>
      <c r="H498" s="44"/>
      <c r="I498" s="231"/>
      <c r="J498" s="44"/>
      <c r="K498" s="44"/>
      <c r="L498" s="48"/>
      <c r="M498" s="232"/>
      <c r="N498" s="233"/>
      <c r="O498" s="88"/>
      <c r="P498" s="88"/>
      <c r="Q498" s="88"/>
      <c r="R498" s="88"/>
      <c r="S498" s="88"/>
      <c r="T498" s="89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T498" s="20" t="s">
        <v>253</v>
      </c>
      <c r="AU498" s="20" t="s">
        <v>21</v>
      </c>
    </row>
    <row r="499" s="2" customFormat="1" ht="16.5" customHeight="1">
      <c r="A499" s="42"/>
      <c r="B499" s="43"/>
      <c r="C499" s="262" t="s">
        <v>1329</v>
      </c>
      <c r="D499" s="262" t="s">
        <v>391</v>
      </c>
      <c r="E499" s="263" t="s">
        <v>1330</v>
      </c>
      <c r="F499" s="264" t="s">
        <v>1331</v>
      </c>
      <c r="G499" s="265" t="s">
        <v>432</v>
      </c>
      <c r="H499" s="266">
        <v>4</v>
      </c>
      <c r="I499" s="267"/>
      <c r="J499" s="268">
        <f>ROUND(I499*H499,2)</f>
        <v>0</v>
      </c>
      <c r="K499" s="264" t="s">
        <v>251</v>
      </c>
      <c r="L499" s="269"/>
      <c r="M499" s="270" t="s">
        <v>44</v>
      </c>
      <c r="N499" s="271" t="s">
        <v>53</v>
      </c>
      <c r="O499" s="88"/>
      <c r="P499" s="225">
        <f>O499*H499</f>
        <v>0</v>
      </c>
      <c r="Q499" s="225">
        <v>0.029499999999999998</v>
      </c>
      <c r="R499" s="225">
        <f>Q499*H499</f>
        <v>0.11799999999999999</v>
      </c>
      <c r="S499" s="225">
        <v>0</v>
      </c>
      <c r="T499" s="226">
        <f>S499*H499</f>
        <v>0</v>
      </c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R499" s="227" t="s">
        <v>188</v>
      </c>
      <c r="AT499" s="227" t="s">
        <v>391</v>
      </c>
      <c r="AU499" s="227" t="s">
        <v>21</v>
      </c>
      <c r="AY499" s="20" t="s">
        <v>152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20" t="s">
        <v>90</v>
      </c>
      <c r="BK499" s="228">
        <f>ROUND(I499*H499,2)</f>
        <v>0</v>
      </c>
      <c r="BL499" s="20" t="s">
        <v>171</v>
      </c>
      <c r="BM499" s="227" t="s">
        <v>1332</v>
      </c>
    </row>
    <row r="500" s="13" customFormat="1">
      <c r="A500" s="13"/>
      <c r="B500" s="234"/>
      <c r="C500" s="235"/>
      <c r="D500" s="229" t="s">
        <v>166</v>
      </c>
      <c r="E500" s="236" t="s">
        <v>44</v>
      </c>
      <c r="F500" s="237" t="s">
        <v>90</v>
      </c>
      <c r="G500" s="235"/>
      <c r="H500" s="238">
        <v>1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166</v>
      </c>
      <c r="AU500" s="244" t="s">
        <v>21</v>
      </c>
      <c r="AV500" s="13" t="s">
        <v>21</v>
      </c>
      <c r="AW500" s="13" t="s">
        <v>42</v>
      </c>
      <c r="AX500" s="13" t="s">
        <v>82</v>
      </c>
      <c r="AY500" s="244" t="s">
        <v>152</v>
      </c>
    </row>
    <row r="501" s="13" customFormat="1">
      <c r="A501" s="13"/>
      <c r="B501" s="234"/>
      <c r="C501" s="235"/>
      <c r="D501" s="229" t="s">
        <v>166</v>
      </c>
      <c r="E501" s="236" t="s">
        <v>44</v>
      </c>
      <c r="F501" s="237" t="s">
        <v>90</v>
      </c>
      <c r="G501" s="235"/>
      <c r="H501" s="238">
        <v>1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166</v>
      </c>
      <c r="AU501" s="244" t="s">
        <v>21</v>
      </c>
      <c r="AV501" s="13" t="s">
        <v>21</v>
      </c>
      <c r="AW501" s="13" t="s">
        <v>42</v>
      </c>
      <c r="AX501" s="13" t="s">
        <v>82</v>
      </c>
      <c r="AY501" s="244" t="s">
        <v>152</v>
      </c>
    </row>
    <row r="502" s="13" customFormat="1">
      <c r="A502" s="13"/>
      <c r="B502" s="234"/>
      <c r="C502" s="235"/>
      <c r="D502" s="229" t="s">
        <v>166</v>
      </c>
      <c r="E502" s="236" t="s">
        <v>44</v>
      </c>
      <c r="F502" s="237" t="s">
        <v>90</v>
      </c>
      <c r="G502" s="235"/>
      <c r="H502" s="238">
        <v>1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166</v>
      </c>
      <c r="AU502" s="244" t="s">
        <v>21</v>
      </c>
      <c r="AV502" s="13" t="s">
        <v>21</v>
      </c>
      <c r="AW502" s="13" t="s">
        <v>42</v>
      </c>
      <c r="AX502" s="13" t="s">
        <v>82</v>
      </c>
      <c r="AY502" s="244" t="s">
        <v>152</v>
      </c>
    </row>
    <row r="503" s="13" customFormat="1">
      <c r="A503" s="13"/>
      <c r="B503" s="234"/>
      <c r="C503" s="235"/>
      <c r="D503" s="229" t="s">
        <v>166</v>
      </c>
      <c r="E503" s="236" t="s">
        <v>44</v>
      </c>
      <c r="F503" s="237" t="s">
        <v>90</v>
      </c>
      <c r="G503" s="235"/>
      <c r="H503" s="238">
        <v>1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166</v>
      </c>
      <c r="AU503" s="244" t="s">
        <v>21</v>
      </c>
      <c r="AV503" s="13" t="s">
        <v>21</v>
      </c>
      <c r="AW503" s="13" t="s">
        <v>42</v>
      </c>
      <c r="AX503" s="13" t="s">
        <v>82</v>
      </c>
      <c r="AY503" s="244" t="s">
        <v>152</v>
      </c>
    </row>
    <row r="504" s="14" customFormat="1">
      <c r="A504" s="14"/>
      <c r="B504" s="251"/>
      <c r="C504" s="252"/>
      <c r="D504" s="229" t="s">
        <v>166</v>
      </c>
      <c r="E504" s="253" t="s">
        <v>44</v>
      </c>
      <c r="F504" s="254" t="s">
        <v>261</v>
      </c>
      <c r="G504" s="252"/>
      <c r="H504" s="255">
        <v>4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1" t="s">
        <v>166</v>
      </c>
      <c r="AU504" s="261" t="s">
        <v>21</v>
      </c>
      <c r="AV504" s="14" t="s">
        <v>171</v>
      </c>
      <c r="AW504" s="14" t="s">
        <v>42</v>
      </c>
      <c r="AX504" s="14" t="s">
        <v>90</v>
      </c>
      <c r="AY504" s="261" t="s">
        <v>152</v>
      </c>
    </row>
    <row r="505" s="2" customFormat="1" ht="16.5" customHeight="1">
      <c r="A505" s="42"/>
      <c r="B505" s="43"/>
      <c r="C505" s="262" t="s">
        <v>1333</v>
      </c>
      <c r="D505" s="262" t="s">
        <v>391</v>
      </c>
      <c r="E505" s="263" t="s">
        <v>1334</v>
      </c>
      <c r="F505" s="264" t="s">
        <v>1335</v>
      </c>
      <c r="G505" s="265" t="s">
        <v>432</v>
      </c>
      <c r="H505" s="266">
        <v>4</v>
      </c>
      <c r="I505" s="267"/>
      <c r="J505" s="268">
        <f>ROUND(I505*H505,2)</f>
        <v>0</v>
      </c>
      <c r="K505" s="264" t="s">
        <v>251</v>
      </c>
      <c r="L505" s="269"/>
      <c r="M505" s="270" t="s">
        <v>44</v>
      </c>
      <c r="N505" s="271" t="s">
        <v>53</v>
      </c>
      <c r="O505" s="88"/>
      <c r="P505" s="225">
        <f>O505*H505</f>
        <v>0</v>
      </c>
      <c r="Q505" s="225">
        <v>0.0025000000000000001</v>
      </c>
      <c r="R505" s="225">
        <f>Q505*H505</f>
        <v>0.01</v>
      </c>
      <c r="S505" s="225">
        <v>0</v>
      </c>
      <c r="T505" s="226">
        <f>S505*H505</f>
        <v>0</v>
      </c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R505" s="227" t="s">
        <v>188</v>
      </c>
      <c r="AT505" s="227" t="s">
        <v>391</v>
      </c>
      <c r="AU505" s="227" t="s">
        <v>21</v>
      </c>
      <c r="AY505" s="20" t="s">
        <v>152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20" t="s">
        <v>90</v>
      </c>
      <c r="BK505" s="228">
        <f>ROUND(I505*H505,2)</f>
        <v>0</v>
      </c>
      <c r="BL505" s="20" t="s">
        <v>171</v>
      </c>
      <c r="BM505" s="227" t="s">
        <v>1336</v>
      </c>
    </row>
    <row r="506" s="13" customFormat="1">
      <c r="A506" s="13"/>
      <c r="B506" s="234"/>
      <c r="C506" s="235"/>
      <c r="D506" s="229" t="s">
        <v>166</v>
      </c>
      <c r="E506" s="236" t="s">
        <v>44</v>
      </c>
      <c r="F506" s="237" t="s">
        <v>90</v>
      </c>
      <c r="G506" s="235"/>
      <c r="H506" s="238">
        <v>1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166</v>
      </c>
      <c r="AU506" s="244" t="s">
        <v>21</v>
      </c>
      <c r="AV506" s="13" t="s">
        <v>21</v>
      </c>
      <c r="AW506" s="13" t="s">
        <v>42</v>
      </c>
      <c r="AX506" s="13" t="s">
        <v>82</v>
      </c>
      <c r="AY506" s="244" t="s">
        <v>152</v>
      </c>
    </row>
    <row r="507" s="13" customFormat="1">
      <c r="A507" s="13"/>
      <c r="B507" s="234"/>
      <c r="C507" s="235"/>
      <c r="D507" s="229" t="s">
        <v>166</v>
      </c>
      <c r="E507" s="236" t="s">
        <v>44</v>
      </c>
      <c r="F507" s="237" t="s">
        <v>90</v>
      </c>
      <c r="G507" s="235"/>
      <c r="H507" s="238">
        <v>1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166</v>
      </c>
      <c r="AU507" s="244" t="s">
        <v>21</v>
      </c>
      <c r="AV507" s="13" t="s">
        <v>21</v>
      </c>
      <c r="AW507" s="13" t="s">
        <v>42</v>
      </c>
      <c r="AX507" s="13" t="s">
        <v>82</v>
      </c>
      <c r="AY507" s="244" t="s">
        <v>152</v>
      </c>
    </row>
    <row r="508" s="13" customFormat="1">
      <c r="A508" s="13"/>
      <c r="B508" s="234"/>
      <c r="C508" s="235"/>
      <c r="D508" s="229" t="s">
        <v>166</v>
      </c>
      <c r="E508" s="236" t="s">
        <v>44</v>
      </c>
      <c r="F508" s="237" t="s">
        <v>90</v>
      </c>
      <c r="G508" s="235"/>
      <c r="H508" s="238">
        <v>1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166</v>
      </c>
      <c r="AU508" s="244" t="s">
        <v>21</v>
      </c>
      <c r="AV508" s="13" t="s">
        <v>21</v>
      </c>
      <c r="AW508" s="13" t="s">
        <v>42</v>
      </c>
      <c r="AX508" s="13" t="s">
        <v>82</v>
      </c>
      <c r="AY508" s="244" t="s">
        <v>152</v>
      </c>
    </row>
    <row r="509" s="13" customFormat="1">
      <c r="A509" s="13"/>
      <c r="B509" s="234"/>
      <c r="C509" s="235"/>
      <c r="D509" s="229" t="s">
        <v>166</v>
      </c>
      <c r="E509" s="236" t="s">
        <v>44</v>
      </c>
      <c r="F509" s="237" t="s">
        <v>90</v>
      </c>
      <c r="G509" s="235"/>
      <c r="H509" s="238">
        <v>1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166</v>
      </c>
      <c r="AU509" s="244" t="s">
        <v>21</v>
      </c>
      <c r="AV509" s="13" t="s">
        <v>21</v>
      </c>
      <c r="AW509" s="13" t="s">
        <v>42</v>
      </c>
      <c r="AX509" s="13" t="s">
        <v>82</v>
      </c>
      <c r="AY509" s="244" t="s">
        <v>152</v>
      </c>
    </row>
    <row r="510" s="14" customFormat="1">
      <c r="A510" s="14"/>
      <c r="B510" s="251"/>
      <c r="C510" s="252"/>
      <c r="D510" s="229" t="s">
        <v>166</v>
      </c>
      <c r="E510" s="253" t="s">
        <v>44</v>
      </c>
      <c r="F510" s="254" t="s">
        <v>261</v>
      </c>
      <c r="G510" s="252"/>
      <c r="H510" s="255">
        <v>4</v>
      </c>
      <c r="I510" s="256"/>
      <c r="J510" s="252"/>
      <c r="K510" s="252"/>
      <c r="L510" s="257"/>
      <c r="M510" s="258"/>
      <c r="N510" s="259"/>
      <c r="O510" s="259"/>
      <c r="P510" s="259"/>
      <c r="Q510" s="259"/>
      <c r="R510" s="259"/>
      <c r="S510" s="259"/>
      <c r="T510" s="26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1" t="s">
        <v>166</v>
      </c>
      <c r="AU510" s="261" t="s">
        <v>21</v>
      </c>
      <c r="AV510" s="14" t="s">
        <v>171</v>
      </c>
      <c r="AW510" s="14" t="s">
        <v>42</v>
      </c>
      <c r="AX510" s="14" t="s">
        <v>90</v>
      </c>
      <c r="AY510" s="261" t="s">
        <v>152</v>
      </c>
    </row>
    <row r="511" s="2" customFormat="1" ht="21.75" customHeight="1">
      <c r="A511" s="42"/>
      <c r="B511" s="43"/>
      <c r="C511" s="216" t="s">
        <v>1337</v>
      </c>
      <c r="D511" s="216" t="s">
        <v>155</v>
      </c>
      <c r="E511" s="217" t="s">
        <v>896</v>
      </c>
      <c r="F511" s="218" t="s">
        <v>1338</v>
      </c>
      <c r="G511" s="219" t="s">
        <v>432</v>
      </c>
      <c r="H511" s="220">
        <v>4</v>
      </c>
      <c r="I511" s="221"/>
      <c r="J511" s="222">
        <f>ROUND(I511*H511,2)</f>
        <v>0</v>
      </c>
      <c r="K511" s="218" t="s">
        <v>44</v>
      </c>
      <c r="L511" s="48"/>
      <c r="M511" s="223" t="s">
        <v>44</v>
      </c>
      <c r="N511" s="224" t="s">
        <v>53</v>
      </c>
      <c r="O511" s="88"/>
      <c r="P511" s="225">
        <f>O511*H511</f>
        <v>0</v>
      </c>
      <c r="Q511" s="225">
        <v>0.00016000000000000001</v>
      </c>
      <c r="R511" s="225">
        <f>Q511*H511</f>
        <v>0.00064000000000000005</v>
      </c>
      <c r="S511" s="225">
        <v>0</v>
      </c>
      <c r="T511" s="226">
        <f>S511*H511</f>
        <v>0</v>
      </c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R511" s="227" t="s">
        <v>171</v>
      </c>
      <c r="AT511" s="227" t="s">
        <v>155</v>
      </c>
      <c r="AU511" s="227" t="s">
        <v>21</v>
      </c>
      <c r="AY511" s="20" t="s">
        <v>152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20" t="s">
        <v>90</v>
      </c>
      <c r="BK511" s="228">
        <f>ROUND(I511*H511,2)</f>
        <v>0</v>
      </c>
      <c r="BL511" s="20" t="s">
        <v>171</v>
      </c>
      <c r="BM511" s="227" t="s">
        <v>1339</v>
      </c>
    </row>
    <row r="512" s="2" customFormat="1" ht="16.5" customHeight="1">
      <c r="A512" s="42"/>
      <c r="B512" s="43"/>
      <c r="C512" s="216" t="s">
        <v>1340</v>
      </c>
      <c r="D512" s="216" t="s">
        <v>155</v>
      </c>
      <c r="E512" s="217" t="s">
        <v>1341</v>
      </c>
      <c r="F512" s="218" t="s">
        <v>1342</v>
      </c>
      <c r="G512" s="219" t="s">
        <v>283</v>
      </c>
      <c r="H512" s="220">
        <v>784.13</v>
      </c>
      <c r="I512" s="221"/>
      <c r="J512" s="222">
        <f>ROUND(I512*H512,2)</f>
        <v>0</v>
      </c>
      <c r="K512" s="218" t="s">
        <v>251</v>
      </c>
      <c r="L512" s="48"/>
      <c r="M512" s="223" t="s">
        <v>44</v>
      </c>
      <c r="N512" s="224" t="s">
        <v>53</v>
      </c>
      <c r="O512" s="88"/>
      <c r="P512" s="225">
        <f>O512*H512</f>
        <v>0</v>
      </c>
      <c r="Q512" s="225">
        <v>0.00019000000000000001</v>
      </c>
      <c r="R512" s="225">
        <f>Q512*H512</f>
        <v>0.1489847</v>
      </c>
      <c r="S512" s="225">
        <v>0</v>
      </c>
      <c r="T512" s="226">
        <f>S512*H512</f>
        <v>0</v>
      </c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R512" s="227" t="s">
        <v>171</v>
      </c>
      <c r="AT512" s="227" t="s">
        <v>155</v>
      </c>
      <c r="AU512" s="227" t="s">
        <v>21</v>
      </c>
      <c r="AY512" s="20" t="s">
        <v>152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20" t="s">
        <v>90</v>
      </c>
      <c r="BK512" s="228">
        <f>ROUND(I512*H512,2)</f>
        <v>0</v>
      </c>
      <c r="BL512" s="20" t="s">
        <v>171</v>
      </c>
      <c r="BM512" s="227" t="s">
        <v>1343</v>
      </c>
    </row>
    <row r="513" s="2" customFormat="1">
      <c r="A513" s="42"/>
      <c r="B513" s="43"/>
      <c r="C513" s="44"/>
      <c r="D513" s="249" t="s">
        <v>253</v>
      </c>
      <c r="E513" s="44"/>
      <c r="F513" s="250" t="s">
        <v>1344</v>
      </c>
      <c r="G513" s="44"/>
      <c r="H513" s="44"/>
      <c r="I513" s="231"/>
      <c r="J513" s="44"/>
      <c r="K513" s="44"/>
      <c r="L513" s="48"/>
      <c r="M513" s="232"/>
      <c r="N513" s="233"/>
      <c r="O513" s="88"/>
      <c r="P513" s="88"/>
      <c r="Q513" s="88"/>
      <c r="R513" s="88"/>
      <c r="S513" s="88"/>
      <c r="T513" s="89"/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T513" s="20" t="s">
        <v>253</v>
      </c>
      <c r="AU513" s="20" t="s">
        <v>21</v>
      </c>
    </row>
    <row r="514" s="13" customFormat="1">
      <c r="A514" s="13"/>
      <c r="B514" s="234"/>
      <c r="C514" s="235"/>
      <c r="D514" s="229" t="s">
        <v>166</v>
      </c>
      <c r="E514" s="236" t="s">
        <v>44</v>
      </c>
      <c r="F514" s="237" t="s">
        <v>1279</v>
      </c>
      <c r="G514" s="235"/>
      <c r="H514" s="238">
        <v>91.5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166</v>
      </c>
      <c r="AU514" s="244" t="s">
        <v>21</v>
      </c>
      <c r="AV514" s="13" t="s">
        <v>21</v>
      </c>
      <c r="AW514" s="13" t="s">
        <v>42</v>
      </c>
      <c r="AX514" s="13" t="s">
        <v>82</v>
      </c>
      <c r="AY514" s="244" t="s">
        <v>152</v>
      </c>
    </row>
    <row r="515" s="13" customFormat="1">
      <c r="A515" s="13"/>
      <c r="B515" s="234"/>
      <c r="C515" s="235"/>
      <c r="D515" s="229" t="s">
        <v>166</v>
      </c>
      <c r="E515" s="236" t="s">
        <v>44</v>
      </c>
      <c r="F515" s="237" t="s">
        <v>1300</v>
      </c>
      <c r="G515" s="235"/>
      <c r="H515" s="238">
        <v>692.63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166</v>
      </c>
      <c r="AU515" s="244" t="s">
        <v>21</v>
      </c>
      <c r="AV515" s="13" t="s">
        <v>21</v>
      </c>
      <c r="AW515" s="13" t="s">
        <v>42</v>
      </c>
      <c r="AX515" s="13" t="s">
        <v>82</v>
      </c>
      <c r="AY515" s="244" t="s">
        <v>152</v>
      </c>
    </row>
    <row r="516" s="14" customFormat="1">
      <c r="A516" s="14"/>
      <c r="B516" s="251"/>
      <c r="C516" s="252"/>
      <c r="D516" s="229" t="s">
        <v>166</v>
      </c>
      <c r="E516" s="253" t="s">
        <v>44</v>
      </c>
      <c r="F516" s="254" t="s">
        <v>261</v>
      </c>
      <c r="G516" s="252"/>
      <c r="H516" s="255">
        <v>784.13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1" t="s">
        <v>166</v>
      </c>
      <c r="AU516" s="261" t="s">
        <v>21</v>
      </c>
      <c r="AV516" s="14" t="s">
        <v>171</v>
      </c>
      <c r="AW516" s="14" t="s">
        <v>42</v>
      </c>
      <c r="AX516" s="14" t="s">
        <v>90</v>
      </c>
      <c r="AY516" s="261" t="s">
        <v>152</v>
      </c>
    </row>
    <row r="517" s="2" customFormat="1" ht="16.5" customHeight="1">
      <c r="A517" s="42"/>
      <c r="B517" s="43"/>
      <c r="C517" s="216" t="s">
        <v>1345</v>
      </c>
      <c r="D517" s="216" t="s">
        <v>155</v>
      </c>
      <c r="E517" s="217" t="s">
        <v>671</v>
      </c>
      <c r="F517" s="218" t="s">
        <v>672</v>
      </c>
      <c r="G517" s="219" t="s">
        <v>283</v>
      </c>
      <c r="H517" s="220">
        <v>784.13</v>
      </c>
      <c r="I517" s="221"/>
      <c r="J517" s="222">
        <f>ROUND(I517*H517,2)</f>
        <v>0</v>
      </c>
      <c r="K517" s="218" t="s">
        <v>251</v>
      </c>
      <c r="L517" s="48"/>
      <c r="M517" s="223" t="s">
        <v>44</v>
      </c>
      <c r="N517" s="224" t="s">
        <v>53</v>
      </c>
      <c r="O517" s="88"/>
      <c r="P517" s="225">
        <f>O517*H517</f>
        <v>0</v>
      </c>
      <c r="Q517" s="225">
        <v>9.0000000000000006E-05</v>
      </c>
      <c r="R517" s="225">
        <f>Q517*H517</f>
        <v>0.070571700000000001</v>
      </c>
      <c r="S517" s="225">
        <v>0</v>
      </c>
      <c r="T517" s="226">
        <f>S517*H517</f>
        <v>0</v>
      </c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R517" s="227" t="s">
        <v>171</v>
      </c>
      <c r="AT517" s="227" t="s">
        <v>155</v>
      </c>
      <c r="AU517" s="227" t="s">
        <v>21</v>
      </c>
      <c r="AY517" s="20" t="s">
        <v>152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20" t="s">
        <v>90</v>
      </c>
      <c r="BK517" s="228">
        <f>ROUND(I517*H517,2)</f>
        <v>0</v>
      </c>
      <c r="BL517" s="20" t="s">
        <v>171</v>
      </c>
      <c r="BM517" s="227" t="s">
        <v>1346</v>
      </c>
    </row>
    <row r="518" s="2" customFormat="1">
      <c r="A518" s="42"/>
      <c r="B518" s="43"/>
      <c r="C518" s="44"/>
      <c r="D518" s="249" t="s">
        <v>253</v>
      </c>
      <c r="E518" s="44"/>
      <c r="F518" s="250" t="s">
        <v>674</v>
      </c>
      <c r="G518" s="44"/>
      <c r="H518" s="44"/>
      <c r="I518" s="231"/>
      <c r="J518" s="44"/>
      <c r="K518" s="44"/>
      <c r="L518" s="48"/>
      <c r="M518" s="232"/>
      <c r="N518" s="233"/>
      <c r="O518" s="88"/>
      <c r="P518" s="88"/>
      <c r="Q518" s="88"/>
      <c r="R518" s="88"/>
      <c r="S518" s="88"/>
      <c r="T518" s="89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T518" s="20" t="s">
        <v>253</v>
      </c>
      <c r="AU518" s="20" t="s">
        <v>21</v>
      </c>
    </row>
    <row r="519" s="13" customFormat="1">
      <c r="A519" s="13"/>
      <c r="B519" s="234"/>
      <c r="C519" s="235"/>
      <c r="D519" s="229" t="s">
        <v>166</v>
      </c>
      <c r="E519" s="236" t="s">
        <v>44</v>
      </c>
      <c r="F519" s="237" t="s">
        <v>1279</v>
      </c>
      <c r="G519" s="235"/>
      <c r="H519" s="238">
        <v>91.5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166</v>
      </c>
      <c r="AU519" s="244" t="s">
        <v>21</v>
      </c>
      <c r="AV519" s="13" t="s">
        <v>21</v>
      </c>
      <c r="AW519" s="13" t="s">
        <v>42</v>
      </c>
      <c r="AX519" s="13" t="s">
        <v>82</v>
      </c>
      <c r="AY519" s="244" t="s">
        <v>152</v>
      </c>
    </row>
    <row r="520" s="13" customFormat="1">
      <c r="A520" s="13"/>
      <c r="B520" s="234"/>
      <c r="C520" s="235"/>
      <c r="D520" s="229" t="s">
        <v>166</v>
      </c>
      <c r="E520" s="236" t="s">
        <v>44</v>
      </c>
      <c r="F520" s="237" t="s">
        <v>1300</v>
      </c>
      <c r="G520" s="235"/>
      <c r="H520" s="238">
        <v>692.63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166</v>
      </c>
      <c r="AU520" s="244" t="s">
        <v>21</v>
      </c>
      <c r="AV520" s="13" t="s">
        <v>21</v>
      </c>
      <c r="AW520" s="13" t="s">
        <v>42</v>
      </c>
      <c r="AX520" s="13" t="s">
        <v>82</v>
      </c>
      <c r="AY520" s="244" t="s">
        <v>152</v>
      </c>
    </row>
    <row r="521" s="14" customFormat="1">
      <c r="A521" s="14"/>
      <c r="B521" s="251"/>
      <c r="C521" s="252"/>
      <c r="D521" s="229" t="s">
        <v>166</v>
      </c>
      <c r="E521" s="253" t="s">
        <v>44</v>
      </c>
      <c r="F521" s="254" t="s">
        <v>261</v>
      </c>
      <c r="G521" s="252"/>
      <c r="H521" s="255">
        <v>784.13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1" t="s">
        <v>166</v>
      </c>
      <c r="AU521" s="261" t="s">
        <v>21</v>
      </c>
      <c r="AV521" s="14" t="s">
        <v>171</v>
      </c>
      <c r="AW521" s="14" t="s">
        <v>42</v>
      </c>
      <c r="AX521" s="14" t="s">
        <v>90</v>
      </c>
      <c r="AY521" s="261" t="s">
        <v>152</v>
      </c>
    </row>
    <row r="522" s="2" customFormat="1" ht="16.5" customHeight="1">
      <c r="A522" s="42"/>
      <c r="B522" s="43"/>
      <c r="C522" s="262" t="s">
        <v>1347</v>
      </c>
      <c r="D522" s="262" t="s">
        <v>391</v>
      </c>
      <c r="E522" s="263" t="s">
        <v>1348</v>
      </c>
      <c r="F522" s="264" t="s">
        <v>1349</v>
      </c>
      <c r="G522" s="265" t="s">
        <v>432</v>
      </c>
      <c r="H522" s="266">
        <v>8</v>
      </c>
      <c r="I522" s="267"/>
      <c r="J522" s="268">
        <f>ROUND(I522*H522,2)</f>
        <v>0</v>
      </c>
      <c r="K522" s="264" t="s">
        <v>44</v>
      </c>
      <c r="L522" s="269"/>
      <c r="M522" s="270" t="s">
        <v>44</v>
      </c>
      <c r="N522" s="271" t="s">
        <v>53</v>
      </c>
      <c r="O522" s="88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R522" s="227" t="s">
        <v>188</v>
      </c>
      <c r="AT522" s="227" t="s">
        <v>391</v>
      </c>
      <c r="AU522" s="227" t="s">
        <v>21</v>
      </c>
      <c r="AY522" s="20" t="s">
        <v>152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20" t="s">
        <v>90</v>
      </c>
      <c r="BK522" s="228">
        <f>ROUND(I522*H522,2)</f>
        <v>0</v>
      </c>
      <c r="BL522" s="20" t="s">
        <v>171</v>
      </c>
      <c r="BM522" s="227" t="s">
        <v>1350</v>
      </c>
    </row>
    <row r="523" s="13" customFormat="1">
      <c r="A523" s="13"/>
      <c r="B523" s="234"/>
      <c r="C523" s="235"/>
      <c r="D523" s="229" t="s">
        <v>166</v>
      </c>
      <c r="E523" s="236" t="s">
        <v>44</v>
      </c>
      <c r="F523" s="237" t="s">
        <v>1351</v>
      </c>
      <c r="G523" s="235"/>
      <c r="H523" s="238">
        <v>6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166</v>
      </c>
      <c r="AU523" s="244" t="s">
        <v>21</v>
      </c>
      <c r="AV523" s="13" t="s">
        <v>21</v>
      </c>
      <c r="AW523" s="13" t="s">
        <v>42</v>
      </c>
      <c r="AX523" s="13" t="s">
        <v>82</v>
      </c>
      <c r="AY523" s="244" t="s">
        <v>152</v>
      </c>
    </row>
    <row r="524" s="13" customFormat="1">
      <c r="A524" s="13"/>
      <c r="B524" s="234"/>
      <c r="C524" s="235"/>
      <c r="D524" s="229" t="s">
        <v>166</v>
      </c>
      <c r="E524" s="236" t="s">
        <v>44</v>
      </c>
      <c r="F524" s="237" t="s">
        <v>1205</v>
      </c>
      <c r="G524" s="235"/>
      <c r="H524" s="238">
        <v>1</v>
      </c>
      <c r="I524" s="239"/>
      <c r="J524" s="235"/>
      <c r="K524" s="235"/>
      <c r="L524" s="240"/>
      <c r="M524" s="241"/>
      <c r="N524" s="242"/>
      <c r="O524" s="242"/>
      <c r="P524" s="242"/>
      <c r="Q524" s="242"/>
      <c r="R524" s="242"/>
      <c r="S524" s="242"/>
      <c r="T524" s="24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4" t="s">
        <v>166</v>
      </c>
      <c r="AU524" s="244" t="s">
        <v>21</v>
      </c>
      <c r="AV524" s="13" t="s">
        <v>21</v>
      </c>
      <c r="AW524" s="13" t="s">
        <v>42</v>
      </c>
      <c r="AX524" s="13" t="s">
        <v>82</v>
      </c>
      <c r="AY524" s="244" t="s">
        <v>152</v>
      </c>
    </row>
    <row r="525" s="13" customFormat="1">
      <c r="A525" s="13"/>
      <c r="B525" s="234"/>
      <c r="C525" s="235"/>
      <c r="D525" s="229" t="s">
        <v>166</v>
      </c>
      <c r="E525" s="236" t="s">
        <v>44</v>
      </c>
      <c r="F525" s="237" t="s">
        <v>1352</v>
      </c>
      <c r="G525" s="235"/>
      <c r="H525" s="238">
        <v>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166</v>
      </c>
      <c r="AU525" s="244" t="s">
        <v>21</v>
      </c>
      <c r="AV525" s="13" t="s">
        <v>21</v>
      </c>
      <c r="AW525" s="13" t="s">
        <v>42</v>
      </c>
      <c r="AX525" s="13" t="s">
        <v>82</v>
      </c>
      <c r="AY525" s="244" t="s">
        <v>152</v>
      </c>
    </row>
    <row r="526" s="14" customFormat="1">
      <c r="A526" s="14"/>
      <c r="B526" s="251"/>
      <c r="C526" s="252"/>
      <c r="D526" s="229" t="s">
        <v>166</v>
      </c>
      <c r="E526" s="253" t="s">
        <v>44</v>
      </c>
      <c r="F526" s="254" t="s">
        <v>261</v>
      </c>
      <c r="G526" s="252"/>
      <c r="H526" s="255">
        <v>8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166</v>
      </c>
      <c r="AU526" s="261" t="s">
        <v>21</v>
      </c>
      <c r="AV526" s="14" t="s">
        <v>171</v>
      </c>
      <c r="AW526" s="14" t="s">
        <v>42</v>
      </c>
      <c r="AX526" s="14" t="s">
        <v>90</v>
      </c>
      <c r="AY526" s="261" t="s">
        <v>152</v>
      </c>
    </row>
    <row r="527" s="2" customFormat="1" ht="37.8" customHeight="1">
      <c r="A527" s="42"/>
      <c r="B527" s="43"/>
      <c r="C527" s="216" t="s">
        <v>1353</v>
      </c>
      <c r="D527" s="216" t="s">
        <v>155</v>
      </c>
      <c r="E527" s="217" t="s">
        <v>1354</v>
      </c>
      <c r="F527" s="218" t="s">
        <v>1355</v>
      </c>
      <c r="G527" s="219" t="s">
        <v>512</v>
      </c>
      <c r="H527" s="220">
        <v>1</v>
      </c>
      <c r="I527" s="221"/>
      <c r="J527" s="222">
        <f>ROUND(I527*H527,2)</f>
        <v>0</v>
      </c>
      <c r="K527" s="218" t="s">
        <v>44</v>
      </c>
      <c r="L527" s="48"/>
      <c r="M527" s="223" t="s">
        <v>44</v>
      </c>
      <c r="N527" s="224" t="s">
        <v>53</v>
      </c>
      <c r="O527" s="88"/>
      <c r="P527" s="225">
        <f>O527*H527</f>
        <v>0</v>
      </c>
      <c r="Q527" s="225">
        <v>0</v>
      </c>
      <c r="R527" s="225">
        <f>Q527*H527</f>
        <v>0</v>
      </c>
      <c r="S527" s="225">
        <v>0</v>
      </c>
      <c r="T527" s="226">
        <f>S527*H527</f>
        <v>0</v>
      </c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R527" s="227" t="s">
        <v>171</v>
      </c>
      <c r="AT527" s="227" t="s">
        <v>155</v>
      </c>
      <c r="AU527" s="227" t="s">
        <v>21</v>
      </c>
      <c r="AY527" s="20" t="s">
        <v>152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20" t="s">
        <v>90</v>
      </c>
      <c r="BK527" s="228">
        <f>ROUND(I527*H527,2)</f>
        <v>0</v>
      </c>
      <c r="BL527" s="20" t="s">
        <v>171</v>
      </c>
      <c r="BM527" s="227" t="s">
        <v>1356</v>
      </c>
    </row>
    <row r="528" s="13" customFormat="1">
      <c r="A528" s="13"/>
      <c r="B528" s="234"/>
      <c r="C528" s="235"/>
      <c r="D528" s="229" t="s">
        <v>166</v>
      </c>
      <c r="E528" s="236" t="s">
        <v>44</v>
      </c>
      <c r="F528" s="237" t="s">
        <v>90</v>
      </c>
      <c r="G528" s="235"/>
      <c r="H528" s="238">
        <v>1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4" t="s">
        <v>166</v>
      </c>
      <c r="AU528" s="244" t="s">
        <v>21</v>
      </c>
      <c r="AV528" s="13" t="s">
        <v>21</v>
      </c>
      <c r="AW528" s="13" t="s">
        <v>42</v>
      </c>
      <c r="AX528" s="13" t="s">
        <v>90</v>
      </c>
      <c r="AY528" s="244" t="s">
        <v>152</v>
      </c>
    </row>
    <row r="529" s="2" customFormat="1" ht="16.5" customHeight="1">
      <c r="A529" s="42"/>
      <c r="B529" s="43"/>
      <c r="C529" s="216" t="s">
        <v>1357</v>
      </c>
      <c r="D529" s="216" t="s">
        <v>155</v>
      </c>
      <c r="E529" s="217" t="s">
        <v>1358</v>
      </c>
      <c r="F529" s="218" t="s">
        <v>1359</v>
      </c>
      <c r="G529" s="219" t="s">
        <v>432</v>
      </c>
      <c r="H529" s="220">
        <v>1</v>
      </c>
      <c r="I529" s="221"/>
      <c r="J529" s="222">
        <f>ROUND(I529*H529,2)</f>
        <v>0</v>
      </c>
      <c r="K529" s="218" t="s">
        <v>44</v>
      </c>
      <c r="L529" s="48"/>
      <c r="M529" s="223" t="s">
        <v>44</v>
      </c>
      <c r="N529" s="224" t="s">
        <v>53</v>
      </c>
      <c r="O529" s="88"/>
      <c r="P529" s="225">
        <f>O529*H529</f>
        <v>0</v>
      </c>
      <c r="Q529" s="225">
        <v>0</v>
      </c>
      <c r="R529" s="225">
        <f>Q529*H529</f>
        <v>0</v>
      </c>
      <c r="S529" s="225">
        <v>0</v>
      </c>
      <c r="T529" s="226">
        <f>S529*H529</f>
        <v>0</v>
      </c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R529" s="227" t="s">
        <v>171</v>
      </c>
      <c r="AT529" s="227" t="s">
        <v>155</v>
      </c>
      <c r="AU529" s="227" t="s">
        <v>21</v>
      </c>
      <c r="AY529" s="20" t="s">
        <v>152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20" t="s">
        <v>90</v>
      </c>
      <c r="BK529" s="228">
        <f>ROUND(I529*H529,2)</f>
        <v>0</v>
      </c>
      <c r="BL529" s="20" t="s">
        <v>171</v>
      </c>
      <c r="BM529" s="227" t="s">
        <v>1360</v>
      </c>
    </row>
    <row r="530" s="13" customFormat="1">
      <c r="A530" s="13"/>
      <c r="B530" s="234"/>
      <c r="C530" s="235"/>
      <c r="D530" s="229" t="s">
        <v>166</v>
      </c>
      <c r="E530" s="236" t="s">
        <v>44</v>
      </c>
      <c r="F530" s="237" t="s">
        <v>90</v>
      </c>
      <c r="G530" s="235"/>
      <c r="H530" s="238">
        <v>1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166</v>
      </c>
      <c r="AU530" s="244" t="s">
        <v>21</v>
      </c>
      <c r="AV530" s="13" t="s">
        <v>21</v>
      </c>
      <c r="AW530" s="13" t="s">
        <v>42</v>
      </c>
      <c r="AX530" s="13" t="s">
        <v>90</v>
      </c>
      <c r="AY530" s="244" t="s">
        <v>152</v>
      </c>
    </row>
    <row r="531" s="12" customFormat="1" ht="22.8" customHeight="1">
      <c r="A531" s="12"/>
      <c r="B531" s="200"/>
      <c r="C531" s="201"/>
      <c r="D531" s="202" t="s">
        <v>81</v>
      </c>
      <c r="E531" s="214" t="s">
        <v>192</v>
      </c>
      <c r="F531" s="214" t="s">
        <v>679</v>
      </c>
      <c r="G531" s="201"/>
      <c r="H531" s="201"/>
      <c r="I531" s="204"/>
      <c r="J531" s="215">
        <f>BK531</f>
        <v>0</v>
      </c>
      <c r="K531" s="201"/>
      <c r="L531" s="206"/>
      <c r="M531" s="207"/>
      <c r="N531" s="208"/>
      <c r="O531" s="208"/>
      <c r="P531" s="209">
        <f>SUM(P532:P536)</f>
        <v>0</v>
      </c>
      <c r="Q531" s="208"/>
      <c r="R531" s="209">
        <f>SUM(R532:R536)</f>
        <v>0.22379999999999997</v>
      </c>
      <c r="S531" s="208"/>
      <c r="T531" s="210">
        <f>SUM(T532:T536)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1" t="s">
        <v>90</v>
      </c>
      <c r="AT531" s="212" t="s">
        <v>81</v>
      </c>
      <c r="AU531" s="212" t="s">
        <v>90</v>
      </c>
      <c r="AY531" s="211" t="s">
        <v>152</v>
      </c>
      <c r="BK531" s="213">
        <f>SUM(BK532:BK536)</f>
        <v>0</v>
      </c>
    </row>
    <row r="532" s="2" customFormat="1" ht="33" customHeight="1">
      <c r="A532" s="42"/>
      <c r="B532" s="43"/>
      <c r="C532" s="216" t="s">
        <v>1361</v>
      </c>
      <c r="D532" s="216" t="s">
        <v>155</v>
      </c>
      <c r="E532" s="217" t="s">
        <v>681</v>
      </c>
      <c r="F532" s="218" t="s">
        <v>682</v>
      </c>
      <c r="G532" s="219" t="s">
        <v>283</v>
      </c>
      <c r="H532" s="220">
        <v>373</v>
      </c>
      <c r="I532" s="221"/>
      <c r="J532" s="222">
        <f>ROUND(I532*H532,2)</f>
        <v>0</v>
      </c>
      <c r="K532" s="218" t="s">
        <v>251</v>
      </c>
      <c r="L532" s="48"/>
      <c r="M532" s="223" t="s">
        <v>44</v>
      </c>
      <c r="N532" s="224" t="s">
        <v>53</v>
      </c>
      <c r="O532" s="88"/>
      <c r="P532" s="225">
        <f>O532*H532</f>
        <v>0</v>
      </c>
      <c r="Q532" s="225">
        <v>0.00059999999999999995</v>
      </c>
      <c r="R532" s="225">
        <f>Q532*H532</f>
        <v>0.22379999999999997</v>
      </c>
      <c r="S532" s="225">
        <v>0</v>
      </c>
      <c r="T532" s="226">
        <f>S532*H532</f>
        <v>0</v>
      </c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R532" s="227" t="s">
        <v>171</v>
      </c>
      <c r="AT532" s="227" t="s">
        <v>155</v>
      </c>
      <c r="AU532" s="227" t="s">
        <v>21</v>
      </c>
      <c r="AY532" s="20" t="s">
        <v>152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20" t="s">
        <v>90</v>
      </c>
      <c r="BK532" s="228">
        <f>ROUND(I532*H532,2)</f>
        <v>0</v>
      </c>
      <c r="BL532" s="20" t="s">
        <v>171</v>
      </c>
      <c r="BM532" s="227" t="s">
        <v>1362</v>
      </c>
    </row>
    <row r="533" s="2" customFormat="1">
      <c r="A533" s="42"/>
      <c r="B533" s="43"/>
      <c r="C533" s="44"/>
      <c r="D533" s="249" t="s">
        <v>253</v>
      </c>
      <c r="E533" s="44"/>
      <c r="F533" s="250" t="s">
        <v>684</v>
      </c>
      <c r="G533" s="44"/>
      <c r="H533" s="44"/>
      <c r="I533" s="231"/>
      <c r="J533" s="44"/>
      <c r="K533" s="44"/>
      <c r="L533" s="48"/>
      <c r="M533" s="232"/>
      <c r="N533" s="233"/>
      <c r="O533" s="88"/>
      <c r="P533" s="88"/>
      <c r="Q533" s="88"/>
      <c r="R533" s="88"/>
      <c r="S533" s="88"/>
      <c r="T533" s="89"/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T533" s="20" t="s">
        <v>253</v>
      </c>
      <c r="AU533" s="20" t="s">
        <v>21</v>
      </c>
    </row>
    <row r="534" s="13" customFormat="1">
      <c r="A534" s="13"/>
      <c r="B534" s="234"/>
      <c r="C534" s="235"/>
      <c r="D534" s="229" t="s">
        <v>166</v>
      </c>
      <c r="E534" s="236" t="s">
        <v>44</v>
      </c>
      <c r="F534" s="237" t="s">
        <v>685</v>
      </c>
      <c r="G534" s="235"/>
      <c r="H534" s="238">
        <v>373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166</v>
      </c>
      <c r="AU534" s="244" t="s">
        <v>21</v>
      </c>
      <c r="AV534" s="13" t="s">
        <v>21</v>
      </c>
      <c r="AW534" s="13" t="s">
        <v>42</v>
      </c>
      <c r="AX534" s="13" t="s">
        <v>90</v>
      </c>
      <c r="AY534" s="244" t="s">
        <v>152</v>
      </c>
    </row>
    <row r="535" s="2" customFormat="1" ht="16.5" customHeight="1">
      <c r="A535" s="42"/>
      <c r="B535" s="43"/>
      <c r="C535" s="216" t="s">
        <v>1363</v>
      </c>
      <c r="D535" s="216" t="s">
        <v>155</v>
      </c>
      <c r="E535" s="217" t="s">
        <v>687</v>
      </c>
      <c r="F535" s="218" t="s">
        <v>688</v>
      </c>
      <c r="G535" s="219" t="s">
        <v>283</v>
      </c>
      <c r="H535" s="220">
        <v>373</v>
      </c>
      <c r="I535" s="221"/>
      <c r="J535" s="222">
        <f>ROUND(I535*H535,2)</f>
        <v>0</v>
      </c>
      <c r="K535" s="218" t="s">
        <v>251</v>
      </c>
      <c r="L535" s="48"/>
      <c r="M535" s="223" t="s">
        <v>44</v>
      </c>
      <c r="N535" s="224" t="s">
        <v>53</v>
      </c>
      <c r="O535" s="88"/>
      <c r="P535" s="225">
        <f>O535*H535</f>
        <v>0</v>
      </c>
      <c r="Q535" s="225">
        <v>0</v>
      </c>
      <c r="R535" s="225">
        <f>Q535*H535</f>
        <v>0</v>
      </c>
      <c r="S535" s="225">
        <v>0</v>
      </c>
      <c r="T535" s="226">
        <f>S535*H535</f>
        <v>0</v>
      </c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R535" s="227" t="s">
        <v>171</v>
      </c>
      <c r="AT535" s="227" t="s">
        <v>155</v>
      </c>
      <c r="AU535" s="227" t="s">
        <v>21</v>
      </c>
      <c r="AY535" s="20" t="s">
        <v>152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20" t="s">
        <v>90</v>
      </c>
      <c r="BK535" s="228">
        <f>ROUND(I535*H535,2)</f>
        <v>0</v>
      </c>
      <c r="BL535" s="20" t="s">
        <v>171</v>
      </c>
      <c r="BM535" s="227" t="s">
        <v>1364</v>
      </c>
    </row>
    <row r="536" s="2" customFormat="1">
      <c r="A536" s="42"/>
      <c r="B536" s="43"/>
      <c r="C536" s="44"/>
      <c r="D536" s="249" t="s">
        <v>253</v>
      </c>
      <c r="E536" s="44"/>
      <c r="F536" s="250" t="s">
        <v>690</v>
      </c>
      <c r="G536" s="44"/>
      <c r="H536" s="44"/>
      <c r="I536" s="231"/>
      <c r="J536" s="44"/>
      <c r="K536" s="44"/>
      <c r="L536" s="48"/>
      <c r="M536" s="232"/>
      <c r="N536" s="233"/>
      <c r="O536" s="88"/>
      <c r="P536" s="88"/>
      <c r="Q536" s="88"/>
      <c r="R536" s="88"/>
      <c r="S536" s="88"/>
      <c r="T536" s="89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T536" s="20" t="s">
        <v>253</v>
      </c>
      <c r="AU536" s="20" t="s">
        <v>21</v>
      </c>
    </row>
    <row r="537" s="12" customFormat="1" ht="22.8" customHeight="1">
      <c r="A537" s="12"/>
      <c r="B537" s="200"/>
      <c r="C537" s="201"/>
      <c r="D537" s="202" t="s">
        <v>81</v>
      </c>
      <c r="E537" s="214" t="s">
        <v>691</v>
      </c>
      <c r="F537" s="214" t="s">
        <v>692</v>
      </c>
      <c r="G537" s="201"/>
      <c r="H537" s="201"/>
      <c r="I537" s="204"/>
      <c r="J537" s="215">
        <f>BK537</f>
        <v>0</v>
      </c>
      <c r="K537" s="201"/>
      <c r="L537" s="206"/>
      <c r="M537" s="207"/>
      <c r="N537" s="208"/>
      <c r="O537" s="208"/>
      <c r="P537" s="209">
        <f>SUM(P538:P554)</f>
        <v>0</v>
      </c>
      <c r="Q537" s="208"/>
      <c r="R537" s="209">
        <f>SUM(R538:R554)</f>
        <v>0</v>
      </c>
      <c r="S537" s="208"/>
      <c r="T537" s="210">
        <f>SUM(T538:T554)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1" t="s">
        <v>90</v>
      </c>
      <c r="AT537" s="212" t="s">
        <v>81</v>
      </c>
      <c r="AU537" s="212" t="s">
        <v>90</v>
      </c>
      <c r="AY537" s="211" t="s">
        <v>152</v>
      </c>
      <c r="BK537" s="213">
        <f>SUM(BK538:BK554)</f>
        <v>0</v>
      </c>
    </row>
    <row r="538" s="2" customFormat="1" ht="24.15" customHeight="1">
      <c r="A538" s="42"/>
      <c r="B538" s="43"/>
      <c r="C538" s="216" t="s">
        <v>1365</v>
      </c>
      <c r="D538" s="216" t="s">
        <v>155</v>
      </c>
      <c r="E538" s="217" t="s">
        <v>706</v>
      </c>
      <c r="F538" s="218" t="s">
        <v>707</v>
      </c>
      <c r="G538" s="219" t="s">
        <v>365</v>
      </c>
      <c r="H538" s="220">
        <v>1081.5060000000001</v>
      </c>
      <c r="I538" s="221"/>
      <c r="J538" s="222">
        <f>ROUND(I538*H538,2)</f>
        <v>0</v>
      </c>
      <c r="K538" s="218" t="s">
        <v>251</v>
      </c>
      <c r="L538" s="48"/>
      <c r="M538" s="223" t="s">
        <v>44</v>
      </c>
      <c r="N538" s="224" t="s">
        <v>53</v>
      </c>
      <c r="O538" s="88"/>
      <c r="P538" s="225">
        <f>O538*H538</f>
        <v>0</v>
      </c>
      <c r="Q538" s="225">
        <v>0</v>
      </c>
      <c r="R538" s="225">
        <f>Q538*H538</f>
        <v>0</v>
      </c>
      <c r="S538" s="225">
        <v>0</v>
      </c>
      <c r="T538" s="226">
        <f>S538*H538</f>
        <v>0</v>
      </c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R538" s="227" t="s">
        <v>171</v>
      </c>
      <c r="AT538" s="227" t="s">
        <v>155</v>
      </c>
      <c r="AU538" s="227" t="s">
        <v>21</v>
      </c>
      <c r="AY538" s="20" t="s">
        <v>152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20" t="s">
        <v>90</v>
      </c>
      <c r="BK538" s="228">
        <f>ROUND(I538*H538,2)</f>
        <v>0</v>
      </c>
      <c r="BL538" s="20" t="s">
        <v>171</v>
      </c>
      <c r="BM538" s="227" t="s">
        <v>1366</v>
      </c>
    </row>
    <row r="539" s="2" customFormat="1">
      <c r="A539" s="42"/>
      <c r="B539" s="43"/>
      <c r="C539" s="44"/>
      <c r="D539" s="249" t="s">
        <v>253</v>
      </c>
      <c r="E539" s="44"/>
      <c r="F539" s="250" t="s">
        <v>709</v>
      </c>
      <c r="G539" s="44"/>
      <c r="H539" s="44"/>
      <c r="I539" s="231"/>
      <c r="J539" s="44"/>
      <c r="K539" s="44"/>
      <c r="L539" s="48"/>
      <c r="M539" s="232"/>
      <c r="N539" s="233"/>
      <c r="O539" s="88"/>
      <c r="P539" s="88"/>
      <c r="Q539" s="88"/>
      <c r="R539" s="88"/>
      <c r="S539" s="88"/>
      <c r="T539" s="89"/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T539" s="20" t="s">
        <v>253</v>
      </c>
      <c r="AU539" s="20" t="s">
        <v>21</v>
      </c>
    </row>
    <row r="540" s="13" customFormat="1">
      <c r="A540" s="13"/>
      <c r="B540" s="234"/>
      <c r="C540" s="235"/>
      <c r="D540" s="229" t="s">
        <v>166</v>
      </c>
      <c r="E540" s="236" t="s">
        <v>44</v>
      </c>
      <c r="F540" s="237" t="s">
        <v>710</v>
      </c>
      <c r="G540" s="235"/>
      <c r="H540" s="238">
        <v>715.52999999999997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166</v>
      </c>
      <c r="AU540" s="244" t="s">
        <v>21</v>
      </c>
      <c r="AV540" s="13" t="s">
        <v>21</v>
      </c>
      <c r="AW540" s="13" t="s">
        <v>42</v>
      </c>
      <c r="AX540" s="13" t="s">
        <v>82</v>
      </c>
      <c r="AY540" s="244" t="s">
        <v>152</v>
      </c>
    </row>
    <row r="541" s="13" customFormat="1">
      <c r="A541" s="13"/>
      <c r="B541" s="234"/>
      <c r="C541" s="235"/>
      <c r="D541" s="229" t="s">
        <v>166</v>
      </c>
      <c r="E541" s="236" t="s">
        <v>44</v>
      </c>
      <c r="F541" s="237" t="s">
        <v>711</v>
      </c>
      <c r="G541" s="235"/>
      <c r="H541" s="238">
        <v>365.976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166</v>
      </c>
      <c r="AU541" s="244" t="s">
        <v>21</v>
      </c>
      <c r="AV541" s="13" t="s">
        <v>21</v>
      </c>
      <c r="AW541" s="13" t="s">
        <v>42</v>
      </c>
      <c r="AX541" s="13" t="s">
        <v>82</v>
      </c>
      <c r="AY541" s="244" t="s">
        <v>152</v>
      </c>
    </row>
    <row r="542" s="14" customFormat="1">
      <c r="A542" s="14"/>
      <c r="B542" s="251"/>
      <c r="C542" s="252"/>
      <c r="D542" s="229" t="s">
        <v>166</v>
      </c>
      <c r="E542" s="253" t="s">
        <v>44</v>
      </c>
      <c r="F542" s="254" t="s">
        <v>261</v>
      </c>
      <c r="G542" s="252"/>
      <c r="H542" s="255">
        <v>1081.5059999999999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1" t="s">
        <v>166</v>
      </c>
      <c r="AU542" s="261" t="s">
        <v>21</v>
      </c>
      <c r="AV542" s="14" t="s">
        <v>171</v>
      </c>
      <c r="AW542" s="14" t="s">
        <v>42</v>
      </c>
      <c r="AX542" s="14" t="s">
        <v>90</v>
      </c>
      <c r="AY542" s="261" t="s">
        <v>152</v>
      </c>
    </row>
    <row r="543" s="2" customFormat="1" ht="24.15" customHeight="1">
      <c r="A543" s="42"/>
      <c r="B543" s="43"/>
      <c r="C543" s="216" t="s">
        <v>1367</v>
      </c>
      <c r="D543" s="216" t="s">
        <v>155</v>
      </c>
      <c r="E543" s="217" t="s">
        <v>713</v>
      </c>
      <c r="F543" s="218" t="s">
        <v>714</v>
      </c>
      <c r="G543" s="219" t="s">
        <v>365</v>
      </c>
      <c r="H543" s="220">
        <v>4326.0240000000003</v>
      </c>
      <c r="I543" s="221"/>
      <c r="J543" s="222">
        <f>ROUND(I543*H543,2)</f>
        <v>0</v>
      </c>
      <c r="K543" s="218" t="s">
        <v>251</v>
      </c>
      <c r="L543" s="48"/>
      <c r="M543" s="223" t="s">
        <v>44</v>
      </c>
      <c r="N543" s="224" t="s">
        <v>53</v>
      </c>
      <c r="O543" s="88"/>
      <c r="P543" s="225">
        <f>O543*H543</f>
        <v>0</v>
      </c>
      <c r="Q543" s="225">
        <v>0</v>
      </c>
      <c r="R543" s="225">
        <f>Q543*H543</f>
        <v>0</v>
      </c>
      <c r="S543" s="225">
        <v>0</v>
      </c>
      <c r="T543" s="226">
        <f>S543*H543</f>
        <v>0</v>
      </c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R543" s="227" t="s">
        <v>171</v>
      </c>
      <c r="AT543" s="227" t="s">
        <v>155</v>
      </c>
      <c r="AU543" s="227" t="s">
        <v>21</v>
      </c>
      <c r="AY543" s="20" t="s">
        <v>152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20" t="s">
        <v>90</v>
      </c>
      <c r="BK543" s="228">
        <f>ROUND(I543*H543,2)</f>
        <v>0</v>
      </c>
      <c r="BL543" s="20" t="s">
        <v>171</v>
      </c>
      <c r="BM543" s="227" t="s">
        <v>1368</v>
      </c>
    </row>
    <row r="544" s="2" customFormat="1">
      <c r="A544" s="42"/>
      <c r="B544" s="43"/>
      <c r="C544" s="44"/>
      <c r="D544" s="249" t="s">
        <v>253</v>
      </c>
      <c r="E544" s="44"/>
      <c r="F544" s="250" t="s">
        <v>716</v>
      </c>
      <c r="G544" s="44"/>
      <c r="H544" s="44"/>
      <c r="I544" s="231"/>
      <c r="J544" s="44"/>
      <c r="K544" s="44"/>
      <c r="L544" s="48"/>
      <c r="M544" s="232"/>
      <c r="N544" s="233"/>
      <c r="O544" s="88"/>
      <c r="P544" s="88"/>
      <c r="Q544" s="88"/>
      <c r="R544" s="88"/>
      <c r="S544" s="88"/>
      <c r="T544" s="89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T544" s="20" t="s">
        <v>253</v>
      </c>
      <c r="AU544" s="20" t="s">
        <v>21</v>
      </c>
    </row>
    <row r="545" s="13" customFormat="1">
      <c r="A545" s="13"/>
      <c r="B545" s="234"/>
      <c r="C545" s="235"/>
      <c r="D545" s="229" t="s">
        <v>166</v>
      </c>
      <c r="E545" s="236" t="s">
        <v>44</v>
      </c>
      <c r="F545" s="237" t="s">
        <v>710</v>
      </c>
      <c r="G545" s="235"/>
      <c r="H545" s="238">
        <v>715.52999999999997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166</v>
      </c>
      <c r="AU545" s="244" t="s">
        <v>21</v>
      </c>
      <c r="AV545" s="13" t="s">
        <v>21</v>
      </c>
      <c r="AW545" s="13" t="s">
        <v>42</v>
      </c>
      <c r="AX545" s="13" t="s">
        <v>82</v>
      </c>
      <c r="AY545" s="244" t="s">
        <v>152</v>
      </c>
    </row>
    <row r="546" s="13" customFormat="1">
      <c r="A546" s="13"/>
      <c r="B546" s="234"/>
      <c r="C546" s="235"/>
      <c r="D546" s="229" t="s">
        <v>166</v>
      </c>
      <c r="E546" s="236" t="s">
        <v>44</v>
      </c>
      <c r="F546" s="237" t="s">
        <v>711</v>
      </c>
      <c r="G546" s="235"/>
      <c r="H546" s="238">
        <v>365.976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166</v>
      </c>
      <c r="AU546" s="244" t="s">
        <v>21</v>
      </c>
      <c r="AV546" s="13" t="s">
        <v>21</v>
      </c>
      <c r="AW546" s="13" t="s">
        <v>42</v>
      </c>
      <c r="AX546" s="13" t="s">
        <v>82</v>
      </c>
      <c r="AY546" s="244" t="s">
        <v>152</v>
      </c>
    </row>
    <row r="547" s="14" customFormat="1">
      <c r="A547" s="14"/>
      <c r="B547" s="251"/>
      <c r="C547" s="252"/>
      <c r="D547" s="229" t="s">
        <v>166</v>
      </c>
      <c r="E547" s="253" t="s">
        <v>44</v>
      </c>
      <c r="F547" s="254" t="s">
        <v>261</v>
      </c>
      <c r="G547" s="252"/>
      <c r="H547" s="255">
        <v>1081.5059999999999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166</v>
      </c>
      <c r="AU547" s="261" t="s">
        <v>21</v>
      </c>
      <c r="AV547" s="14" t="s">
        <v>171</v>
      </c>
      <c r="AW547" s="14" t="s">
        <v>42</v>
      </c>
      <c r="AX547" s="14" t="s">
        <v>90</v>
      </c>
      <c r="AY547" s="261" t="s">
        <v>152</v>
      </c>
    </row>
    <row r="548" s="13" customFormat="1">
      <c r="A548" s="13"/>
      <c r="B548" s="234"/>
      <c r="C548" s="235"/>
      <c r="D548" s="229" t="s">
        <v>166</v>
      </c>
      <c r="E548" s="235"/>
      <c r="F548" s="237" t="s">
        <v>717</v>
      </c>
      <c r="G548" s="235"/>
      <c r="H548" s="238">
        <v>4326.0240000000003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166</v>
      </c>
      <c r="AU548" s="244" t="s">
        <v>21</v>
      </c>
      <c r="AV548" s="13" t="s">
        <v>21</v>
      </c>
      <c r="AW548" s="13" t="s">
        <v>4</v>
      </c>
      <c r="AX548" s="13" t="s">
        <v>90</v>
      </c>
      <c r="AY548" s="244" t="s">
        <v>152</v>
      </c>
    </row>
    <row r="549" s="2" customFormat="1" ht="24.15" customHeight="1">
      <c r="A549" s="42"/>
      <c r="B549" s="43"/>
      <c r="C549" s="216" t="s">
        <v>1369</v>
      </c>
      <c r="D549" s="216" t="s">
        <v>155</v>
      </c>
      <c r="E549" s="217" t="s">
        <v>724</v>
      </c>
      <c r="F549" s="218" t="s">
        <v>364</v>
      </c>
      <c r="G549" s="219" t="s">
        <v>365</v>
      </c>
      <c r="H549" s="220">
        <v>715.52999999999997</v>
      </c>
      <c r="I549" s="221"/>
      <c r="J549" s="222">
        <f>ROUND(I549*H549,2)</f>
        <v>0</v>
      </c>
      <c r="K549" s="218" t="s">
        <v>251</v>
      </c>
      <c r="L549" s="48"/>
      <c r="M549" s="223" t="s">
        <v>44</v>
      </c>
      <c r="N549" s="224" t="s">
        <v>53</v>
      </c>
      <c r="O549" s="88"/>
      <c r="P549" s="225">
        <f>O549*H549</f>
        <v>0</v>
      </c>
      <c r="Q549" s="225">
        <v>0</v>
      </c>
      <c r="R549" s="225">
        <f>Q549*H549</f>
        <v>0</v>
      </c>
      <c r="S549" s="225">
        <v>0</v>
      </c>
      <c r="T549" s="226">
        <f>S549*H549</f>
        <v>0</v>
      </c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R549" s="227" t="s">
        <v>171</v>
      </c>
      <c r="AT549" s="227" t="s">
        <v>155</v>
      </c>
      <c r="AU549" s="227" t="s">
        <v>21</v>
      </c>
      <c r="AY549" s="20" t="s">
        <v>152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20" t="s">
        <v>90</v>
      </c>
      <c r="BK549" s="228">
        <f>ROUND(I549*H549,2)</f>
        <v>0</v>
      </c>
      <c r="BL549" s="20" t="s">
        <v>171</v>
      </c>
      <c r="BM549" s="227" t="s">
        <v>1370</v>
      </c>
    </row>
    <row r="550" s="2" customFormat="1">
      <c r="A550" s="42"/>
      <c r="B550" s="43"/>
      <c r="C550" s="44"/>
      <c r="D550" s="249" t="s">
        <v>253</v>
      </c>
      <c r="E550" s="44"/>
      <c r="F550" s="250" t="s">
        <v>726</v>
      </c>
      <c r="G550" s="44"/>
      <c r="H550" s="44"/>
      <c r="I550" s="231"/>
      <c r="J550" s="44"/>
      <c r="K550" s="44"/>
      <c r="L550" s="48"/>
      <c r="M550" s="232"/>
      <c r="N550" s="233"/>
      <c r="O550" s="88"/>
      <c r="P550" s="88"/>
      <c r="Q550" s="88"/>
      <c r="R550" s="88"/>
      <c r="S550" s="88"/>
      <c r="T550" s="89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T550" s="20" t="s">
        <v>253</v>
      </c>
      <c r="AU550" s="20" t="s">
        <v>21</v>
      </c>
    </row>
    <row r="551" s="13" customFormat="1">
      <c r="A551" s="13"/>
      <c r="B551" s="234"/>
      <c r="C551" s="235"/>
      <c r="D551" s="229" t="s">
        <v>166</v>
      </c>
      <c r="E551" s="236" t="s">
        <v>44</v>
      </c>
      <c r="F551" s="237" t="s">
        <v>710</v>
      </c>
      <c r="G551" s="235"/>
      <c r="H551" s="238">
        <v>715.52999999999997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166</v>
      </c>
      <c r="AU551" s="244" t="s">
        <v>21</v>
      </c>
      <c r="AV551" s="13" t="s">
        <v>21</v>
      </c>
      <c r="AW551" s="13" t="s">
        <v>42</v>
      </c>
      <c r="AX551" s="13" t="s">
        <v>90</v>
      </c>
      <c r="AY551" s="244" t="s">
        <v>152</v>
      </c>
    </row>
    <row r="552" s="2" customFormat="1" ht="24.15" customHeight="1">
      <c r="A552" s="42"/>
      <c r="B552" s="43"/>
      <c r="C552" s="216" t="s">
        <v>1371</v>
      </c>
      <c r="D552" s="216" t="s">
        <v>155</v>
      </c>
      <c r="E552" s="217" t="s">
        <v>728</v>
      </c>
      <c r="F552" s="218" t="s">
        <v>729</v>
      </c>
      <c r="G552" s="219" t="s">
        <v>365</v>
      </c>
      <c r="H552" s="220">
        <v>365.976</v>
      </c>
      <c r="I552" s="221"/>
      <c r="J552" s="222">
        <f>ROUND(I552*H552,2)</f>
        <v>0</v>
      </c>
      <c r="K552" s="218" t="s">
        <v>251</v>
      </c>
      <c r="L552" s="48"/>
      <c r="M552" s="223" t="s">
        <v>44</v>
      </c>
      <c r="N552" s="224" t="s">
        <v>53</v>
      </c>
      <c r="O552" s="88"/>
      <c r="P552" s="225">
        <f>O552*H552</f>
        <v>0</v>
      </c>
      <c r="Q552" s="225">
        <v>0</v>
      </c>
      <c r="R552" s="225">
        <f>Q552*H552</f>
        <v>0</v>
      </c>
      <c r="S552" s="225">
        <v>0</v>
      </c>
      <c r="T552" s="226">
        <f>S552*H552</f>
        <v>0</v>
      </c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R552" s="227" t="s">
        <v>171</v>
      </c>
      <c r="AT552" s="227" t="s">
        <v>155</v>
      </c>
      <c r="AU552" s="227" t="s">
        <v>21</v>
      </c>
      <c r="AY552" s="20" t="s">
        <v>152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20" t="s">
        <v>90</v>
      </c>
      <c r="BK552" s="228">
        <f>ROUND(I552*H552,2)</f>
        <v>0</v>
      </c>
      <c r="BL552" s="20" t="s">
        <v>171</v>
      </c>
      <c r="BM552" s="227" t="s">
        <v>1372</v>
      </c>
    </row>
    <row r="553" s="2" customFormat="1">
      <c r="A553" s="42"/>
      <c r="B553" s="43"/>
      <c r="C553" s="44"/>
      <c r="D553" s="249" t="s">
        <v>253</v>
      </c>
      <c r="E553" s="44"/>
      <c r="F553" s="250" t="s">
        <v>731</v>
      </c>
      <c r="G553" s="44"/>
      <c r="H553" s="44"/>
      <c r="I553" s="231"/>
      <c r="J553" s="44"/>
      <c r="K553" s="44"/>
      <c r="L553" s="48"/>
      <c r="M553" s="232"/>
      <c r="N553" s="233"/>
      <c r="O553" s="88"/>
      <c r="P553" s="88"/>
      <c r="Q553" s="88"/>
      <c r="R553" s="88"/>
      <c r="S553" s="88"/>
      <c r="T553" s="89"/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T553" s="20" t="s">
        <v>253</v>
      </c>
      <c r="AU553" s="20" t="s">
        <v>21</v>
      </c>
    </row>
    <row r="554" s="13" customFormat="1">
      <c r="A554" s="13"/>
      <c r="B554" s="234"/>
      <c r="C554" s="235"/>
      <c r="D554" s="229" t="s">
        <v>166</v>
      </c>
      <c r="E554" s="236" t="s">
        <v>44</v>
      </c>
      <c r="F554" s="237" t="s">
        <v>711</v>
      </c>
      <c r="G554" s="235"/>
      <c r="H554" s="238">
        <v>365.976</v>
      </c>
      <c r="I554" s="239"/>
      <c r="J554" s="235"/>
      <c r="K554" s="235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166</v>
      </c>
      <c r="AU554" s="244" t="s">
        <v>21</v>
      </c>
      <c r="AV554" s="13" t="s">
        <v>21</v>
      </c>
      <c r="AW554" s="13" t="s">
        <v>42</v>
      </c>
      <c r="AX554" s="13" t="s">
        <v>90</v>
      </c>
      <c r="AY554" s="244" t="s">
        <v>152</v>
      </c>
    </row>
    <row r="555" s="12" customFormat="1" ht="22.8" customHeight="1">
      <c r="A555" s="12"/>
      <c r="B555" s="200"/>
      <c r="C555" s="201"/>
      <c r="D555" s="202" t="s">
        <v>81</v>
      </c>
      <c r="E555" s="214" t="s">
        <v>732</v>
      </c>
      <c r="F555" s="214" t="s">
        <v>733</v>
      </c>
      <c r="G555" s="201"/>
      <c r="H555" s="201"/>
      <c r="I555" s="204"/>
      <c r="J555" s="215">
        <f>BK555</f>
        <v>0</v>
      </c>
      <c r="K555" s="201"/>
      <c r="L555" s="206"/>
      <c r="M555" s="207"/>
      <c r="N555" s="208"/>
      <c r="O555" s="208"/>
      <c r="P555" s="209">
        <f>SUM(P556:P557)</f>
        <v>0</v>
      </c>
      <c r="Q555" s="208"/>
      <c r="R555" s="209">
        <f>SUM(R556:R557)</f>
        <v>0</v>
      </c>
      <c r="S555" s="208"/>
      <c r="T555" s="210">
        <f>SUM(T556:T557)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1" t="s">
        <v>90</v>
      </c>
      <c r="AT555" s="212" t="s">
        <v>81</v>
      </c>
      <c r="AU555" s="212" t="s">
        <v>90</v>
      </c>
      <c r="AY555" s="211" t="s">
        <v>152</v>
      </c>
      <c r="BK555" s="213">
        <f>SUM(BK556:BK557)</f>
        <v>0</v>
      </c>
    </row>
    <row r="556" s="2" customFormat="1" ht="24.15" customHeight="1">
      <c r="A556" s="42"/>
      <c r="B556" s="43"/>
      <c r="C556" s="216" t="s">
        <v>1373</v>
      </c>
      <c r="D556" s="216" t="s">
        <v>155</v>
      </c>
      <c r="E556" s="217" t="s">
        <v>735</v>
      </c>
      <c r="F556" s="218" t="s">
        <v>736</v>
      </c>
      <c r="G556" s="219" t="s">
        <v>365</v>
      </c>
      <c r="H556" s="220">
        <v>24.465</v>
      </c>
      <c r="I556" s="221"/>
      <c r="J556" s="222">
        <f>ROUND(I556*H556,2)</f>
        <v>0</v>
      </c>
      <c r="K556" s="218" t="s">
        <v>251</v>
      </c>
      <c r="L556" s="48"/>
      <c r="M556" s="223" t="s">
        <v>44</v>
      </c>
      <c r="N556" s="224" t="s">
        <v>53</v>
      </c>
      <c r="O556" s="88"/>
      <c r="P556" s="225">
        <f>O556*H556</f>
        <v>0</v>
      </c>
      <c r="Q556" s="225">
        <v>0</v>
      </c>
      <c r="R556" s="225">
        <f>Q556*H556</f>
        <v>0</v>
      </c>
      <c r="S556" s="225">
        <v>0</v>
      </c>
      <c r="T556" s="226">
        <f>S556*H556</f>
        <v>0</v>
      </c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R556" s="227" t="s">
        <v>171</v>
      </c>
      <c r="AT556" s="227" t="s">
        <v>155</v>
      </c>
      <c r="AU556" s="227" t="s">
        <v>21</v>
      </c>
      <c r="AY556" s="20" t="s">
        <v>152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20" t="s">
        <v>90</v>
      </c>
      <c r="BK556" s="228">
        <f>ROUND(I556*H556,2)</f>
        <v>0</v>
      </c>
      <c r="BL556" s="20" t="s">
        <v>171</v>
      </c>
      <c r="BM556" s="227" t="s">
        <v>1374</v>
      </c>
    </row>
    <row r="557" s="2" customFormat="1">
      <c r="A557" s="42"/>
      <c r="B557" s="43"/>
      <c r="C557" s="44"/>
      <c r="D557" s="249" t="s">
        <v>253</v>
      </c>
      <c r="E557" s="44"/>
      <c r="F557" s="250" t="s">
        <v>738</v>
      </c>
      <c r="G557" s="44"/>
      <c r="H557" s="44"/>
      <c r="I557" s="231"/>
      <c r="J557" s="44"/>
      <c r="K557" s="44"/>
      <c r="L557" s="48"/>
      <c r="M557" s="272"/>
      <c r="N557" s="273"/>
      <c r="O557" s="274"/>
      <c r="P557" s="274"/>
      <c r="Q557" s="274"/>
      <c r="R557" s="274"/>
      <c r="S557" s="274"/>
      <c r="T557" s="275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T557" s="20" t="s">
        <v>253</v>
      </c>
      <c r="AU557" s="20" t="s">
        <v>21</v>
      </c>
    </row>
    <row r="558" s="2" customFormat="1" ht="6.96" customHeight="1">
      <c r="A558" s="42"/>
      <c r="B558" s="63"/>
      <c r="C558" s="64"/>
      <c r="D558" s="64"/>
      <c r="E558" s="64"/>
      <c r="F558" s="64"/>
      <c r="G558" s="64"/>
      <c r="H558" s="64"/>
      <c r="I558" s="64"/>
      <c r="J558" s="64"/>
      <c r="K558" s="64"/>
      <c r="L558" s="48"/>
      <c r="M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</row>
  </sheetData>
  <sheetProtection sheet="1" autoFilter="0" formatColumns="0" formatRows="0" objects="1" scenarios="1" spinCount="100000" saltValue="fvYXH6rHtaKZIEXjn39usbbfurCesMZQ5qtePBQnWeIHNO3dSH31FXvtSm0lZNz/WAGXziZ2CLoaWykpiOZU6Q==" hashValue="NcpG4F719LRLHbpdoKhVygMl2qp2R3GxDXKBq8wygoxFuIbRMy+juAFI6ZCSEDYk6SZ9rwtYt/t7kOF0CxQ0Lw==" algorithmName="SHA-512" password="88F3"/>
  <autoFilter ref="C92:K5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5_01/113107221"/>
    <hyperlink ref="F100" r:id="rId2" display="https://podminky.urs.cz/item/CS_URS_2025_01/113107223"/>
    <hyperlink ref="F104" r:id="rId3" display="https://podminky.urs.cz/item/CS_URS_2025_01/113107242"/>
    <hyperlink ref="F107" r:id="rId4" display="https://podminky.urs.cz/item/CS_URS_2025_01/113154522"/>
    <hyperlink ref="F110" r:id="rId5" display="https://podminky.urs.cz/item/CS_URS_2025_01/115101201"/>
    <hyperlink ref="F113" r:id="rId6" display="https://podminky.urs.cz/item/CS_URS_2025_01/115101301"/>
    <hyperlink ref="F115" r:id="rId7" display="https://podminky.urs.cz/item/CS_URS_2025_01/119001412"/>
    <hyperlink ref="F122" r:id="rId8" display="https://podminky.urs.cz/item/CS_URS_2025_01/119001421"/>
    <hyperlink ref="F129" r:id="rId9" display="https://podminky.urs.cz/item/CS_URS_2025_01/129001101"/>
    <hyperlink ref="F132" r:id="rId10" display="https://podminky.urs.cz/item/CS_URS_2025_01/132254206"/>
    <hyperlink ref="F140" r:id="rId11" display="https://podminky.urs.cz/item/CS_URS_2025_01/132354204"/>
    <hyperlink ref="F143" r:id="rId12" display="https://podminky.urs.cz/item/CS_URS_2025_01/132454203"/>
    <hyperlink ref="F146" r:id="rId13" display="https://podminky.urs.cz/item/CS_URS_2025_01/151811132"/>
    <hyperlink ref="F153" r:id="rId14" display="https://podminky.urs.cz/item/CS_URS_2025_01/151811232"/>
    <hyperlink ref="F155" r:id="rId15" display="https://podminky.urs.cz/item/CS_URS_2025_01/162351104"/>
    <hyperlink ref="F158" r:id="rId16" display="https://podminky.urs.cz/item/CS_URS_2025_01/162751117"/>
    <hyperlink ref="F161" r:id="rId17" display="https://podminky.urs.cz/item/CS_URS_2025_01/162751137"/>
    <hyperlink ref="F164" r:id="rId18" display="https://podminky.urs.cz/item/CS_URS_2025_01/167151111"/>
    <hyperlink ref="F167" r:id="rId19" display="https://podminky.urs.cz/item/CS_URS_2025_01/171201231"/>
    <hyperlink ref="F171" r:id="rId20" display="https://podminky.urs.cz/item/CS_URS_2025_01/171251201"/>
    <hyperlink ref="F174" r:id="rId21" display="https://podminky.urs.cz/item/CS_URS_2025_01/174151101"/>
    <hyperlink ref="F177" r:id="rId22" display="https://podminky.urs.cz/item/CS_URS_2025_01/175151101"/>
    <hyperlink ref="F186" r:id="rId23" display="https://podminky.urs.cz/item/CS_URS_2025_01/181951112"/>
    <hyperlink ref="F190" r:id="rId24" display="https://podminky.urs.cz/item/CS_URS_2025_01/451572111"/>
    <hyperlink ref="F198" r:id="rId25" display="https://podminky.urs.cz/item/CS_URS_2025_01/452323141"/>
    <hyperlink ref="F203" r:id="rId26" display="https://podminky.urs.cz/item/CS_URS_2025_01/452353111"/>
    <hyperlink ref="F208" r:id="rId27" display="https://podminky.urs.cz/item/CS_URS_2025_01/452353112"/>
    <hyperlink ref="F214" r:id="rId28" display="https://podminky.urs.cz/item/CS_URS_2025_01/564231111"/>
    <hyperlink ref="F217" r:id="rId29" display="https://podminky.urs.cz/item/CS_URS_2025_01/564861111"/>
    <hyperlink ref="F220" r:id="rId30" display="https://podminky.urs.cz/item/CS_URS_2025_01/565155101"/>
    <hyperlink ref="F223" r:id="rId31" display="https://podminky.urs.cz/item/CS_URS_2025_01/573191111"/>
    <hyperlink ref="F226" r:id="rId32" display="https://podminky.urs.cz/item/CS_URS_2025_01/577134111"/>
    <hyperlink ref="F230" r:id="rId33" display="https://podminky.urs.cz/item/CS_URS_2025_01/857242122"/>
    <hyperlink ref="F243" r:id="rId34" display="https://podminky.urs.cz/item/CS_URS_2025_01/857262122"/>
    <hyperlink ref="F252" r:id="rId35" display="https://podminky.urs.cz/item/CS_URS_2025_01/857263131"/>
    <hyperlink ref="F264" r:id="rId36" display="https://podminky.urs.cz/item/CS_URS_2025_01/857312122"/>
    <hyperlink ref="F271" r:id="rId37" display="https://podminky.urs.cz/item/CS_URS_2025_01/871161141"/>
    <hyperlink ref="F276" r:id="rId38" display="https://podminky.urs.cz/item/CS_URS_2025_01/871211141"/>
    <hyperlink ref="F280" r:id="rId39" display="https://podminky.urs.cz/item/CS_URS_2025_01/871241141"/>
    <hyperlink ref="F288" r:id="rId40" display="https://podminky.urs.cz/item/CS_URS_2025_01/871251141"/>
    <hyperlink ref="F295" r:id="rId41" display="https://podminky.urs.cz/item/CS_URS_2025_01/877162001"/>
    <hyperlink ref="F301" r:id="rId42" display="https://podminky.urs.cz/item/CS_URS_2025_01/877212001"/>
    <hyperlink ref="F306" r:id="rId43" display="https://podminky.urs.cz/item/CS_URS_2025_01/877241101"/>
    <hyperlink ref="F336" r:id="rId44" display="https://podminky.urs.cz/item/CS_URS_2025_01/877241110"/>
    <hyperlink ref="F341" r:id="rId45" display="https://podminky.urs.cz/item/CS_URS_2025_01/877251101"/>
    <hyperlink ref="F369" r:id="rId46" display="https://podminky.urs.cz/item/CS_URS_2025_01/877251110"/>
    <hyperlink ref="F374" r:id="rId47" display="https://podminky.urs.cz/item/CS_URS_2025_01/891171324"/>
    <hyperlink ref="F395" r:id="rId48" display="https://podminky.urs.cz/item/CS_URS_2025_01/891221324"/>
    <hyperlink ref="F404" r:id="rId49" display="https://podminky.urs.cz/item/CS_URS_2025_01/891241112"/>
    <hyperlink ref="F432" r:id="rId50" display="https://podminky.urs.cz/item/CS_URS_2025_01/891249111"/>
    <hyperlink ref="F444" r:id="rId51" display="https://podminky.urs.cz/item/CS_URS_2025_01/891261112"/>
    <hyperlink ref="F457" r:id="rId52" display="https://podminky.urs.cz/item/CS_URS_2025_01/891269111"/>
    <hyperlink ref="F462" r:id="rId53" display="https://podminky.urs.cz/item/CS_URS_2025_01/892233122"/>
    <hyperlink ref="F465" r:id="rId54" display="https://podminky.urs.cz/item/CS_URS_2025_01/892241111"/>
    <hyperlink ref="F472" r:id="rId55" display="https://podminky.urs.cz/item/CS_URS_2025_01/892271111"/>
    <hyperlink ref="F475" r:id="rId56" display="https://podminky.urs.cz/item/CS_URS_2025_01/892273122"/>
    <hyperlink ref="F478" r:id="rId57" display="https://podminky.urs.cz/item/CS_URS_2025_01/892372111"/>
    <hyperlink ref="F481" r:id="rId58" display="https://podminky.urs.cz/item/CS_URS_2025_01/899401112"/>
    <hyperlink ref="F498" r:id="rId59" display="https://podminky.urs.cz/item/CS_URS_2025_01/899401113"/>
    <hyperlink ref="F513" r:id="rId60" display="https://podminky.urs.cz/item/CS_URS_2025_01/899721111"/>
    <hyperlink ref="F518" r:id="rId61" display="https://podminky.urs.cz/item/CS_URS_2025_01/899722113"/>
    <hyperlink ref="F533" r:id="rId62" display="https://podminky.urs.cz/item/CS_URS_2025_01/919732221"/>
    <hyperlink ref="F536" r:id="rId63" display="https://podminky.urs.cz/item/CS_URS_2025_01/919735113"/>
    <hyperlink ref="F539" r:id="rId64" display="https://podminky.urs.cz/item/CS_URS_2025_01/997221551"/>
    <hyperlink ref="F544" r:id="rId65" display="https://podminky.urs.cz/item/CS_URS_2025_01/997221559"/>
    <hyperlink ref="F550" r:id="rId66" display="https://podminky.urs.cz/item/CS_URS_2025_01/997221873"/>
    <hyperlink ref="F553" r:id="rId67" display="https://podminky.urs.cz/item/CS_URS_2025_01/997221875"/>
    <hyperlink ref="F557" r:id="rId68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109</v>
      </c>
      <c r="AZ2" s="248" t="s">
        <v>1375</v>
      </c>
      <c r="BA2" s="248" t="s">
        <v>1376</v>
      </c>
      <c r="BB2" s="248" t="s">
        <v>219</v>
      </c>
      <c r="BC2" s="248" t="s">
        <v>460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1377</v>
      </c>
      <c r="BA3" s="248" t="s">
        <v>1378</v>
      </c>
      <c r="BB3" s="248" t="s">
        <v>283</v>
      </c>
      <c r="BC3" s="248" t="s">
        <v>413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2"/>
      <c r="B9" s="48"/>
      <c r="C9" s="42"/>
      <c r="D9" s="42"/>
      <c r="E9" s="147" t="s">
        <v>230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233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1379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110</v>
      </c>
      <c r="G13" s="42"/>
      <c r="H13" s="42"/>
      <c r="I13" s="146" t="s">
        <v>20</v>
      </c>
      <c r="J13" s="137" t="s">
        <v>21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16. 2. 2021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21.84" customHeight="1">
      <c r="A15" s="42"/>
      <c r="B15" s="48"/>
      <c r="C15" s="42"/>
      <c r="D15" s="276" t="s">
        <v>26</v>
      </c>
      <c r="E15" s="42"/>
      <c r="F15" s="277" t="s">
        <v>27</v>
      </c>
      <c r="G15" s="42"/>
      <c r="H15" s="42"/>
      <c r="I15" s="276" t="s">
        <v>28</v>
      </c>
      <c r="J15" s="277" t="s">
        <v>29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35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">
        <v>39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40</v>
      </c>
      <c r="F23" s="42"/>
      <c r="G23" s="42"/>
      <c r="H23" s="42"/>
      <c r="I23" s="146" t="s">
        <v>34</v>
      </c>
      <c r="J23" s="137" t="s">
        <v>41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43</v>
      </c>
      <c r="E25" s="42"/>
      <c r="F25" s="42"/>
      <c r="G25" s="42"/>
      <c r="H25" s="42"/>
      <c r="I25" s="146" t="s">
        <v>31</v>
      </c>
      <c r="J25" s="137" t="s">
        <v>44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45</v>
      </c>
      <c r="F26" s="42"/>
      <c r="G26" s="42"/>
      <c r="H26" s="42"/>
      <c r="I26" s="146" t="s">
        <v>34</v>
      </c>
      <c r="J26" s="137" t="s">
        <v>44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46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44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48</v>
      </c>
      <c r="E32" s="42"/>
      <c r="F32" s="42"/>
      <c r="G32" s="42"/>
      <c r="H32" s="42"/>
      <c r="I32" s="42"/>
      <c r="J32" s="157">
        <f>ROUND(J91,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50</v>
      </c>
      <c r="G34" s="42"/>
      <c r="H34" s="42"/>
      <c r="I34" s="158" t="s">
        <v>49</v>
      </c>
      <c r="J34" s="158" t="s">
        <v>51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52</v>
      </c>
      <c r="E35" s="146" t="s">
        <v>53</v>
      </c>
      <c r="F35" s="160">
        <f>ROUND((SUM(BE91:BE141)),  2)</f>
        <v>0</v>
      </c>
      <c r="G35" s="42"/>
      <c r="H35" s="42"/>
      <c r="I35" s="161">
        <v>0.20999999999999999</v>
      </c>
      <c r="J35" s="160">
        <f>ROUND(((SUM(BE91:BE141))*I35),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54</v>
      </c>
      <c r="F36" s="160">
        <f>ROUND((SUM(BF91:BF141)),  2)</f>
        <v>0</v>
      </c>
      <c r="G36" s="42"/>
      <c r="H36" s="42"/>
      <c r="I36" s="161">
        <v>0.12</v>
      </c>
      <c r="J36" s="160">
        <f>ROUND(((SUM(BF91:BF141))*I36),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55</v>
      </c>
      <c r="F37" s="160">
        <f>ROUND((SUM(BG91:BG141)),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56</v>
      </c>
      <c r="F38" s="160">
        <f>ROUND((SUM(BH91:BH141)),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57</v>
      </c>
      <c r="F39" s="160">
        <f>ROUND((SUM(BI91:BI141)),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58</v>
      </c>
      <c r="E41" s="164"/>
      <c r="F41" s="164"/>
      <c r="G41" s="165" t="s">
        <v>59</v>
      </c>
      <c r="H41" s="166" t="s">
        <v>60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129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Rekonstrukce vodovodu a kanalizace Dolní Němčice - 2026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230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233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SO-06 - Obnova povrchu silnice III/1519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Dolní Němčice</v>
      </c>
      <c r="G56" s="44"/>
      <c r="H56" s="44"/>
      <c r="I56" s="35" t="s">
        <v>24</v>
      </c>
      <c r="J56" s="76" t="str">
        <f>IF(J14="","",J14)</f>
        <v>16. 2. 2021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5.15" customHeight="1">
      <c r="A58" s="42"/>
      <c r="B58" s="43"/>
      <c r="C58" s="35" t="s">
        <v>30</v>
      </c>
      <c r="D58" s="44"/>
      <c r="E58" s="44"/>
      <c r="F58" s="30" t="str">
        <f>E17</f>
        <v>Město Dačice</v>
      </c>
      <c r="G58" s="44"/>
      <c r="H58" s="44"/>
      <c r="I58" s="35" t="s">
        <v>38</v>
      </c>
      <c r="J58" s="40" t="str">
        <f>E23</f>
        <v>VAK projekt s.r.o.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5.6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43</v>
      </c>
      <c r="J59" s="40" t="str">
        <f>E26</f>
        <v>Ing. Martina Zamlinská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130</v>
      </c>
      <c r="D61" s="175"/>
      <c r="E61" s="175"/>
      <c r="F61" s="175"/>
      <c r="G61" s="175"/>
      <c r="H61" s="175"/>
      <c r="I61" s="175"/>
      <c r="J61" s="176" t="s">
        <v>131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80</v>
      </c>
      <c r="D63" s="44"/>
      <c r="E63" s="44"/>
      <c r="F63" s="44"/>
      <c r="G63" s="44"/>
      <c r="H63" s="44"/>
      <c r="I63" s="44"/>
      <c r="J63" s="106">
        <f>J91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132</v>
      </c>
    </row>
    <row r="64" s="9" customFormat="1" ht="24.96" customHeight="1">
      <c r="A64" s="9"/>
      <c r="B64" s="178"/>
      <c r="C64" s="179"/>
      <c r="D64" s="180" t="s">
        <v>237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238</v>
      </c>
      <c r="E65" s="186"/>
      <c r="F65" s="186"/>
      <c r="G65" s="186"/>
      <c r="H65" s="186"/>
      <c r="I65" s="186"/>
      <c r="J65" s="187">
        <f>J93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241</v>
      </c>
      <c r="E66" s="186"/>
      <c r="F66" s="186"/>
      <c r="G66" s="186"/>
      <c r="H66" s="186"/>
      <c r="I66" s="186"/>
      <c r="J66" s="187">
        <f>J106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243</v>
      </c>
      <c r="E67" s="186"/>
      <c r="F67" s="186"/>
      <c r="G67" s="186"/>
      <c r="H67" s="186"/>
      <c r="I67" s="186"/>
      <c r="J67" s="187">
        <f>J114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244</v>
      </c>
      <c r="E68" s="186"/>
      <c r="F68" s="186"/>
      <c r="G68" s="186"/>
      <c r="H68" s="186"/>
      <c r="I68" s="186"/>
      <c r="J68" s="187">
        <f>J121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245</v>
      </c>
      <c r="E69" s="186"/>
      <c r="F69" s="186"/>
      <c r="G69" s="186"/>
      <c r="H69" s="186"/>
      <c r="I69" s="186"/>
      <c r="J69" s="187">
        <f>J139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4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5" s="2" customFormat="1" ht="6.96" customHeight="1">
      <c r="A75" s="42"/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4.96" customHeight="1">
      <c r="A76" s="42"/>
      <c r="B76" s="43"/>
      <c r="C76" s="26" t="s">
        <v>137</v>
      </c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16</v>
      </c>
      <c r="D78" s="44"/>
      <c r="E78" s="44"/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6.5" customHeight="1">
      <c r="A79" s="42"/>
      <c r="B79" s="43"/>
      <c r="C79" s="44"/>
      <c r="D79" s="44"/>
      <c r="E79" s="173" t="str">
        <f>E7</f>
        <v>Rekonstrukce vodovodu a kanalizace Dolní Němčice - 2026</v>
      </c>
      <c r="F79" s="35"/>
      <c r="G79" s="35"/>
      <c r="H79" s="35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1" customFormat="1" ht="12" customHeight="1">
      <c r="B80" s="24"/>
      <c r="C80" s="35" t="s">
        <v>127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2"/>
      <c r="B81" s="43"/>
      <c r="C81" s="44"/>
      <c r="D81" s="44"/>
      <c r="E81" s="173" t="s">
        <v>230</v>
      </c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2" customHeight="1">
      <c r="A82" s="42"/>
      <c r="B82" s="43"/>
      <c r="C82" s="35" t="s">
        <v>233</v>
      </c>
      <c r="D82" s="44"/>
      <c r="E82" s="44"/>
      <c r="F82" s="44"/>
      <c r="G82" s="44"/>
      <c r="H82" s="44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6.5" customHeight="1">
      <c r="A83" s="42"/>
      <c r="B83" s="43"/>
      <c r="C83" s="44"/>
      <c r="D83" s="44"/>
      <c r="E83" s="73" t="str">
        <f>E11</f>
        <v>SO-06 - Obnova povrchu silnice III/1519</v>
      </c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6.96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2" customHeight="1">
      <c r="A85" s="42"/>
      <c r="B85" s="43"/>
      <c r="C85" s="35" t="s">
        <v>22</v>
      </c>
      <c r="D85" s="44"/>
      <c r="E85" s="44"/>
      <c r="F85" s="30" t="str">
        <f>F14</f>
        <v>Dolní Němčice</v>
      </c>
      <c r="G85" s="44"/>
      <c r="H85" s="44"/>
      <c r="I85" s="35" t="s">
        <v>24</v>
      </c>
      <c r="J85" s="76" t="str">
        <f>IF(J14="","",J14)</f>
        <v>16. 2. 2021</v>
      </c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5.15" customHeight="1">
      <c r="A87" s="42"/>
      <c r="B87" s="43"/>
      <c r="C87" s="35" t="s">
        <v>30</v>
      </c>
      <c r="D87" s="44"/>
      <c r="E87" s="44"/>
      <c r="F87" s="30" t="str">
        <f>E17</f>
        <v>Město Dačice</v>
      </c>
      <c r="G87" s="44"/>
      <c r="H87" s="44"/>
      <c r="I87" s="35" t="s">
        <v>38</v>
      </c>
      <c r="J87" s="40" t="str">
        <f>E23</f>
        <v>VAK projekt s.r.o.</v>
      </c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25.65" customHeight="1">
      <c r="A88" s="42"/>
      <c r="B88" s="43"/>
      <c r="C88" s="35" t="s">
        <v>36</v>
      </c>
      <c r="D88" s="44"/>
      <c r="E88" s="44"/>
      <c r="F88" s="30" t="str">
        <f>IF(E20="","",E20)</f>
        <v>Vyplň údaj</v>
      </c>
      <c r="G88" s="44"/>
      <c r="H88" s="44"/>
      <c r="I88" s="35" t="s">
        <v>43</v>
      </c>
      <c r="J88" s="40" t="str">
        <f>E26</f>
        <v>Ing. Martina Zamlinská</v>
      </c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0.32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11" customFormat="1" ht="29.28" customHeight="1">
      <c r="A90" s="189"/>
      <c r="B90" s="190"/>
      <c r="C90" s="191" t="s">
        <v>138</v>
      </c>
      <c r="D90" s="192" t="s">
        <v>67</v>
      </c>
      <c r="E90" s="192" t="s">
        <v>63</v>
      </c>
      <c r="F90" s="192" t="s">
        <v>64</v>
      </c>
      <c r="G90" s="192" t="s">
        <v>139</v>
      </c>
      <c r="H90" s="192" t="s">
        <v>140</v>
      </c>
      <c r="I90" s="192" t="s">
        <v>141</v>
      </c>
      <c r="J90" s="192" t="s">
        <v>131</v>
      </c>
      <c r="K90" s="193" t="s">
        <v>142</v>
      </c>
      <c r="L90" s="194"/>
      <c r="M90" s="96" t="s">
        <v>44</v>
      </c>
      <c r="N90" s="97" t="s">
        <v>52</v>
      </c>
      <c r="O90" s="97" t="s">
        <v>143</v>
      </c>
      <c r="P90" s="97" t="s">
        <v>144</v>
      </c>
      <c r="Q90" s="97" t="s">
        <v>145</v>
      </c>
      <c r="R90" s="97" t="s">
        <v>146</v>
      </c>
      <c r="S90" s="97" t="s">
        <v>147</v>
      </c>
      <c r="T90" s="98" t="s">
        <v>148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2"/>
      <c r="B91" s="43"/>
      <c r="C91" s="103" t="s">
        <v>149</v>
      </c>
      <c r="D91" s="44"/>
      <c r="E91" s="44"/>
      <c r="F91" s="44"/>
      <c r="G91" s="44"/>
      <c r="H91" s="44"/>
      <c r="I91" s="44"/>
      <c r="J91" s="195">
        <f>BK91</f>
        <v>0</v>
      </c>
      <c r="K91" s="44"/>
      <c r="L91" s="48"/>
      <c r="M91" s="99"/>
      <c r="N91" s="196"/>
      <c r="O91" s="100"/>
      <c r="P91" s="197">
        <f>P92</f>
        <v>0</v>
      </c>
      <c r="Q91" s="100"/>
      <c r="R91" s="197">
        <f>R92</f>
        <v>0.016209999999999999</v>
      </c>
      <c r="S91" s="100"/>
      <c r="T91" s="198">
        <f>T92</f>
        <v>30.484999999999999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81</v>
      </c>
      <c r="AU91" s="20" t="s">
        <v>132</v>
      </c>
      <c r="BK91" s="199">
        <f>BK92</f>
        <v>0</v>
      </c>
    </row>
    <row r="92" s="12" customFormat="1" ht="25.92" customHeight="1">
      <c r="A92" s="12"/>
      <c r="B92" s="200"/>
      <c r="C92" s="201"/>
      <c r="D92" s="202" t="s">
        <v>81</v>
      </c>
      <c r="E92" s="203" t="s">
        <v>246</v>
      </c>
      <c r="F92" s="203" t="s">
        <v>247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P93+P106+P114+P121+P139</f>
        <v>0</v>
      </c>
      <c r="Q92" s="208"/>
      <c r="R92" s="209">
        <f>R93+R106+R114+R121+R139</f>
        <v>0.016209999999999999</v>
      </c>
      <c r="S92" s="208"/>
      <c r="T92" s="210">
        <f>T93+T106+T114+T121+T139</f>
        <v>30.484999999999999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90</v>
      </c>
      <c r="AT92" s="212" t="s">
        <v>81</v>
      </c>
      <c r="AU92" s="212" t="s">
        <v>82</v>
      </c>
      <c r="AY92" s="211" t="s">
        <v>152</v>
      </c>
      <c r="BK92" s="213">
        <f>BK93+BK106+BK114+BK121+BK139</f>
        <v>0</v>
      </c>
    </row>
    <row r="93" s="12" customFormat="1" ht="22.8" customHeight="1">
      <c r="A93" s="12"/>
      <c r="B93" s="200"/>
      <c r="C93" s="201"/>
      <c r="D93" s="202" t="s">
        <v>81</v>
      </c>
      <c r="E93" s="214" t="s">
        <v>90</v>
      </c>
      <c r="F93" s="214" t="s">
        <v>248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SUM(P94:P105)</f>
        <v>0</v>
      </c>
      <c r="Q93" s="208"/>
      <c r="R93" s="209">
        <f>SUM(R94:R105)</f>
        <v>0.00035000000000000005</v>
      </c>
      <c r="S93" s="208"/>
      <c r="T93" s="210">
        <f>SUM(T94:T105)</f>
        <v>30.484999999999999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90</v>
      </c>
      <c r="AT93" s="212" t="s">
        <v>81</v>
      </c>
      <c r="AU93" s="212" t="s">
        <v>90</v>
      </c>
      <c r="AY93" s="211" t="s">
        <v>152</v>
      </c>
      <c r="BK93" s="213">
        <f>SUM(BK94:BK105)</f>
        <v>0</v>
      </c>
    </row>
    <row r="94" s="2" customFormat="1" ht="37.8" customHeight="1">
      <c r="A94" s="42"/>
      <c r="B94" s="43"/>
      <c r="C94" s="216" t="s">
        <v>90</v>
      </c>
      <c r="D94" s="216" t="s">
        <v>155</v>
      </c>
      <c r="E94" s="217" t="s">
        <v>256</v>
      </c>
      <c r="F94" s="218" t="s">
        <v>257</v>
      </c>
      <c r="G94" s="219" t="s">
        <v>219</v>
      </c>
      <c r="H94" s="220">
        <v>35</v>
      </c>
      <c r="I94" s="221"/>
      <c r="J94" s="222">
        <f>ROUND(I94*H94,2)</f>
        <v>0</v>
      </c>
      <c r="K94" s="218" t="s">
        <v>251</v>
      </c>
      <c r="L94" s="48"/>
      <c r="M94" s="223" t="s">
        <v>44</v>
      </c>
      <c r="N94" s="224" t="s">
        <v>53</v>
      </c>
      <c r="O94" s="88"/>
      <c r="P94" s="225">
        <f>O94*H94</f>
        <v>0</v>
      </c>
      <c r="Q94" s="225">
        <v>0</v>
      </c>
      <c r="R94" s="225">
        <f>Q94*H94</f>
        <v>0</v>
      </c>
      <c r="S94" s="225">
        <v>0.44</v>
      </c>
      <c r="T94" s="226">
        <f>S94*H94</f>
        <v>15.4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7" t="s">
        <v>171</v>
      </c>
      <c r="AT94" s="227" t="s">
        <v>155</v>
      </c>
      <c r="AU94" s="227" t="s">
        <v>21</v>
      </c>
      <c r="AY94" s="20" t="s">
        <v>152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90</v>
      </c>
      <c r="BK94" s="228">
        <f>ROUND(I94*H94,2)</f>
        <v>0</v>
      </c>
      <c r="BL94" s="20" t="s">
        <v>171</v>
      </c>
      <c r="BM94" s="227" t="s">
        <v>1380</v>
      </c>
    </row>
    <row r="95" s="2" customFormat="1">
      <c r="A95" s="42"/>
      <c r="B95" s="43"/>
      <c r="C95" s="44"/>
      <c r="D95" s="249" t="s">
        <v>253</v>
      </c>
      <c r="E95" s="44"/>
      <c r="F95" s="250" t="s">
        <v>259</v>
      </c>
      <c r="G95" s="44"/>
      <c r="H95" s="44"/>
      <c r="I95" s="231"/>
      <c r="J95" s="44"/>
      <c r="K95" s="44"/>
      <c r="L95" s="48"/>
      <c r="M95" s="232"/>
      <c r="N95" s="233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253</v>
      </c>
      <c r="AU95" s="20" t="s">
        <v>21</v>
      </c>
    </row>
    <row r="96" s="2" customFormat="1">
      <c r="A96" s="42"/>
      <c r="B96" s="43"/>
      <c r="C96" s="44"/>
      <c r="D96" s="229" t="s">
        <v>161</v>
      </c>
      <c r="E96" s="44"/>
      <c r="F96" s="230" t="s">
        <v>1381</v>
      </c>
      <c r="G96" s="44"/>
      <c r="H96" s="44"/>
      <c r="I96" s="231"/>
      <c r="J96" s="44"/>
      <c r="K96" s="44"/>
      <c r="L96" s="48"/>
      <c r="M96" s="232"/>
      <c r="N96" s="233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161</v>
      </c>
      <c r="AU96" s="20" t="s">
        <v>21</v>
      </c>
    </row>
    <row r="97" s="13" customFormat="1">
      <c r="A97" s="13"/>
      <c r="B97" s="234"/>
      <c r="C97" s="235"/>
      <c r="D97" s="229" t="s">
        <v>166</v>
      </c>
      <c r="E97" s="236" t="s">
        <v>44</v>
      </c>
      <c r="F97" s="237" t="s">
        <v>1375</v>
      </c>
      <c r="G97" s="235"/>
      <c r="H97" s="238">
        <v>35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166</v>
      </c>
      <c r="AU97" s="244" t="s">
        <v>21</v>
      </c>
      <c r="AV97" s="13" t="s">
        <v>21</v>
      </c>
      <c r="AW97" s="13" t="s">
        <v>42</v>
      </c>
      <c r="AX97" s="13" t="s">
        <v>82</v>
      </c>
      <c r="AY97" s="244" t="s">
        <v>152</v>
      </c>
    </row>
    <row r="98" s="14" customFormat="1">
      <c r="A98" s="14"/>
      <c r="B98" s="251"/>
      <c r="C98" s="252"/>
      <c r="D98" s="229" t="s">
        <v>166</v>
      </c>
      <c r="E98" s="253" t="s">
        <v>44</v>
      </c>
      <c r="F98" s="254" t="s">
        <v>261</v>
      </c>
      <c r="G98" s="252"/>
      <c r="H98" s="255">
        <v>35</v>
      </c>
      <c r="I98" s="256"/>
      <c r="J98" s="252"/>
      <c r="K98" s="252"/>
      <c r="L98" s="257"/>
      <c r="M98" s="258"/>
      <c r="N98" s="259"/>
      <c r="O98" s="259"/>
      <c r="P98" s="259"/>
      <c r="Q98" s="259"/>
      <c r="R98" s="259"/>
      <c r="S98" s="259"/>
      <c r="T98" s="26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1" t="s">
        <v>166</v>
      </c>
      <c r="AU98" s="261" t="s">
        <v>21</v>
      </c>
      <c r="AV98" s="14" t="s">
        <v>171</v>
      </c>
      <c r="AW98" s="14" t="s">
        <v>42</v>
      </c>
      <c r="AX98" s="14" t="s">
        <v>90</v>
      </c>
      <c r="AY98" s="261" t="s">
        <v>152</v>
      </c>
    </row>
    <row r="99" s="2" customFormat="1" ht="33" customHeight="1">
      <c r="A99" s="42"/>
      <c r="B99" s="43"/>
      <c r="C99" s="216" t="s">
        <v>21</v>
      </c>
      <c r="D99" s="216" t="s">
        <v>155</v>
      </c>
      <c r="E99" s="217" t="s">
        <v>1382</v>
      </c>
      <c r="F99" s="218" t="s">
        <v>1383</v>
      </c>
      <c r="G99" s="219" t="s">
        <v>219</v>
      </c>
      <c r="H99" s="220">
        <v>35</v>
      </c>
      <c r="I99" s="221"/>
      <c r="J99" s="222">
        <f>ROUND(I99*H99,2)</f>
        <v>0</v>
      </c>
      <c r="K99" s="218" t="s">
        <v>251</v>
      </c>
      <c r="L99" s="48"/>
      <c r="M99" s="223" t="s">
        <v>44</v>
      </c>
      <c r="N99" s="224" t="s">
        <v>53</v>
      </c>
      <c r="O99" s="88"/>
      <c r="P99" s="225">
        <f>O99*H99</f>
        <v>0</v>
      </c>
      <c r="Q99" s="225">
        <v>0</v>
      </c>
      <c r="R99" s="225">
        <f>Q99*H99</f>
        <v>0</v>
      </c>
      <c r="S99" s="225">
        <v>0.316</v>
      </c>
      <c r="T99" s="226">
        <f>S99*H99</f>
        <v>11.060000000000001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7" t="s">
        <v>171</v>
      </c>
      <c r="AT99" s="227" t="s">
        <v>155</v>
      </c>
      <c r="AU99" s="227" t="s">
        <v>21</v>
      </c>
      <c r="AY99" s="20" t="s">
        <v>152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90</v>
      </c>
      <c r="BK99" s="228">
        <f>ROUND(I99*H99,2)</f>
        <v>0</v>
      </c>
      <c r="BL99" s="20" t="s">
        <v>171</v>
      </c>
      <c r="BM99" s="227" t="s">
        <v>1384</v>
      </c>
    </row>
    <row r="100" s="2" customFormat="1">
      <c r="A100" s="42"/>
      <c r="B100" s="43"/>
      <c r="C100" s="44"/>
      <c r="D100" s="249" t="s">
        <v>253</v>
      </c>
      <c r="E100" s="44"/>
      <c r="F100" s="250" t="s">
        <v>1385</v>
      </c>
      <c r="G100" s="44"/>
      <c r="H100" s="44"/>
      <c r="I100" s="231"/>
      <c r="J100" s="44"/>
      <c r="K100" s="44"/>
      <c r="L100" s="48"/>
      <c r="M100" s="232"/>
      <c r="N100" s="233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253</v>
      </c>
      <c r="AU100" s="20" t="s">
        <v>21</v>
      </c>
    </row>
    <row r="101" s="13" customFormat="1">
      <c r="A101" s="13"/>
      <c r="B101" s="234"/>
      <c r="C101" s="235"/>
      <c r="D101" s="229" t="s">
        <v>166</v>
      </c>
      <c r="E101" s="236" t="s">
        <v>44</v>
      </c>
      <c r="F101" s="237" t="s">
        <v>1375</v>
      </c>
      <c r="G101" s="235"/>
      <c r="H101" s="238">
        <v>35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166</v>
      </c>
      <c r="AU101" s="244" t="s">
        <v>21</v>
      </c>
      <c r="AV101" s="13" t="s">
        <v>21</v>
      </c>
      <c r="AW101" s="13" t="s">
        <v>42</v>
      </c>
      <c r="AX101" s="13" t="s">
        <v>90</v>
      </c>
      <c r="AY101" s="244" t="s">
        <v>152</v>
      </c>
    </row>
    <row r="102" s="2" customFormat="1" ht="24.15" customHeight="1">
      <c r="A102" s="42"/>
      <c r="B102" s="43"/>
      <c r="C102" s="216" t="s">
        <v>167</v>
      </c>
      <c r="D102" s="216" t="s">
        <v>155</v>
      </c>
      <c r="E102" s="217" t="s">
        <v>1386</v>
      </c>
      <c r="F102" s="218" t="s">
        <v>1387</v>
      </c>
      <c r="G102" s="219" t="s">
        <v>219</v>
      </c>
      <c r="H102" s="220">
        <v>35</v>
      </c>
      <c r="I102" s="221"/>
      <c r="J102" s="222">
        <f>ROUND(I102*H102,2)</f>
        <v>0</v>
      </c>
      <c r="K102" s="218" t="s">
        <v>251</v>
      </c>
      <c r="L102" s="48"/>
      <c r="M102" s="223" t="s">
        <v>44</v>
      </c>
      <c r="N102" s="224" t="s">
        <v>53</v>
      </c>
      <c r="O102" s="88"/>
      <c r="P102" s="225">
        <f>O102*H102</f>
        <v>0</v>
      </c>
      <c r="Q102" s="225">
        <v>1.0000000000000001E-05</v>
      </c>
      <c r="R102" s="225">
        <f>Q102*H102</f>
        <v>0.00035000000000000005</v>
      </c>
      <c r="S102" s="225">
        <v>0.11500000000000001</v>
      </c>
      <c r="T102" s="226">
        <f>S102*H102</f>
        <v>4.0250000000000004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7" t="s">
        <v>171</v>
      </c>
      <c r="AT102" s="227" t="s">
        <v>155</v>
      </c>
      <c r="AU102" s="227" t="s">
        <v>21</v>
      </c>
      <c r="AY102" s="20" t="s">
        <v>152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90</v>
      </c>
      <c r="BK102" s="228">
        <f>ROUND(I102*H102,2)</f>
        <v>0</v>
      </c>
      <c r="BL102" s="20" t="s">
        <v>171</v>
      </c>
      <c r="BM102" s="227" t="s">
        <v>1388</v>
      </c>
    </row>
    <row r="103" s="2" customFormat="1">
      <c r="A103" s="42"/>
      <c r="B103" s="43"/>
      <c r="C103" s="44"/>
      <c r="D103" s="249" t="s">
        <v>253</v>
      </c>
      <c r="E103" s="44"/>
      <c r="F103" s="250" t="s">
        <v>1389</v>
      </c>
      <c r="G103" s="44"/>
      <c r="H103" s="44"/>
      <c r="I103" s="231"/>
      <c r="J103" s="44"/>
      <c r="K103" s="44"/>
      <c r="L103" s="48"/>
      <c r="M103" s="232"/>
      <c r="N103" s="233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253</v>
      </c>
      <c r="AU103" s="20" t="s">
        <v>21</v>
      </c>
    </row>
    <row r="104" s="13" customFormat="1">
      <c r="A104" s="13"/>
      <c r="B104" s="234"/>
      <c r="C104" s="235"/>
      <c r="D104" s="229" t="s">
        <v>166</v>
      </c>
      <c r="E104" s="236" t="s">
        <v>44</v>
      </c>
      <c r="F104" s="237" t="s">
        <v>1375</v>
      </c>
      <c r="G104" s="235"/>
      <c r="H104" s="238">
        <v>35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166</v>
      </c>
      <c r="AU104" s="244" t="s">
        <v>21</v>
      </c>
      <c r="AV104" s="13" t="s">
        <v>21</v>
      </c>
      <c r="AW104" s="13" t="s">
        <v>42</v>
      </c>
      <c r="AX104" s="13" t="s">
        <v>82</v>
      </c>
      <c r="AY104" s="244" t="s">
        <v>152</v>
      </c>
    </row>
    <row r="105" s="14" customFormat="1">
      <c r="A105" s="14"/>
      <c r="B105" s="251"/>
      <c r="C105" s="252"/>
      <c r="D105" s="229" t="s">
        <v>166</v>
      </c>
      <c r="E105" s="253" t="s">
        <v>44</v>
      </c>
      <c r="F105" s="254" t="s">
        <v>261</v>
      </c>
      <c r="G105" s="252"/>
      <c r="H105" s="255">
        <v>35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166</v>
      </c>
      <c r="AU105" s="261" t="s">
        <v>21</v>
      </c>
      <c r="AV105" s="14" t="s">
        <v>171</v>
      </c>
      <c r="AW105" s="14" t="s">
        <v>42</v>
      </c>
      <c r="AX105" s="14" t="s">
        <v>90</v>
      </c>
      <c r="AY105" s="261" t="s">
        <v>152</v>
      </c>
    </row>
    <row r="106" s="12" customFormat="1" ht="22.8" customHeight="1">
      <c r="A106" s="12"/>
      <c r="B106" s="200"/>
      <c r="C106" s="201"/>
      <c r="D106" s="202" t="s">
        <v>81</v>
      </c>
      <c r="E106" s="214" t="s">
        <v>151</v>
      </c>
      <c r="F106" s="214" t="s">
        <v>477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SUM(P107:P113)</f>
        <v>0</v>
      </c>
      <c r="Q106" s="208"/>
      <c r="R106" s="209">
        <f>SUM(R107:R113)</f>
        <v>0</v>
      </c>
      <c r="S106" s="208"/>
      <c r="T106" s="210">
        <f>SUM(T107:T113)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90</v>
      </c>
      <c r="AT106" s="212" t="s">
        <v>81</v>
      </c>
      <c r="AU106" s="212" t="s">
        <v>90</v>
      </c>
      <c r="AY106" s="211" t="s">
        <v>152</v>
      </c>
      <c r="BK106" s="213">
        <f>SUM(BK107:BK113)</f>
        <v>0</v>
      </c>
    </row>
    <row r="107" s="2" customFormat="1" ht="21.75" customHeight="1">
      <c r="A107" s="42"/>
      <c r="B107" s="43"/>
      <c r="C107" s="216" t="s">
        <v>171</v>
      </c>
      <c r="D107" s="216" t="s">
        <v>155</v>
      </c>
      <c r="E107" s="217" t="s">
        <v>1390</v>
      </c>
      <c r="F107" s="218" t="s">
        <v>1391</v>
      </c>
      <c r="G107" s="219" t="s">
        <v>219</v>
      </c>
      <c r="H107" s="220">
        <v>70</v>
      </c>
      <c r="I107" s="221"/>
      <c r="J107" s="222">
        <f>ROUND(I107*H107,2)</f>
        <v>0</v>
      </c>
      <c r="K107" s="218" t="s">
        <v>251</v>
      </c>
      <c r="L107" s="48"/>
      <c r="M107" s="223" t="s">
        <v>44</v>
      </c>
      <c r="N107" s="224" t="s">
        <v>53</v>
      </c>
      <c r="O107" s="88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7" t="s">
        <v>171</v>
      </c>
      <c r="AT107" s="227" t="s">
        <v>155</v>
      </c>
      <c r="AU107" s="227" t="s">
        <v>21</v>
      </c>
      <c r="AY107" s="20" t="s">
        <v>152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90</v>
      </c>
      <c r="BK107" s="228">
        <f>ROUND(I107*H107,2)</f>
        <v>0</v>
      </c>
      <c r="BL107" s="20" t="s">
        <v>171</v>
      </c>
      <c r="BM107" s="227" t="s">
        <v>1392</v>
      </c>
    </row>
    <row r="108" s="2" customFormat="1">
      <c r="A108" s="42"/>
      <c r="B108" s="43"/>
      <c r="C108" s="44"/>
      <c r="D108" s="249" t="s">
        <v>253</v>
      </c>
      <c r="E108" s="44"/>
      <c r="F108" s="250" t="s">
        <v>1393</v>
      </c>
      <c r="G108" s="44"/>
      <c r="H108" s="44"/>
      <c r="I108" s="231"/>
      <c r="J108" s="44"/>
      <c r="K108" s="44"/>
      <c r="L108" s="48"/>
      <c r="M108" s="232"/>
      <c r="N108" s="233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253</v>
      </c>
      <c r="AU108" s="20" t="s">
        <v>21</v>
      </c>
    </row>
    <row r="109" s="13" customFormat="1">
      <c r="A109" s="13"/>
      <c r="B109" s="234"/>
      <c r="C109" s="235"/>
      <c r="D109" s="229" t="s">
        <v>166</v>
      </c>
      <c r="E109" s="236" t="s">
        <v>44</v>
      </c>
      <c r="F109" s="237" t="s">
        <v>1394</v>
      </c>
      <c r="G109" s="235"/>
      <c r="H109" s="238">
        <v>70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166</v>
      </c>
      <c r="AU109" s="244" t="s">
        <v>21</v>
      </c>
      <c r="AV109" s="13" t="s">
        <v>21</v>
      </c>
      <c r="AW109" s="13" t="s">
        <v>42</v>
      </c>
      <c r="AX109" s="13" t="s">
        <v>90</v>
      </c>
      <c r="AY109" s="244" t="s">
        <v>152</v>
      </c>
    </row>
    <row r="110" s="2" customFormat="1" ht="24.15" customHeight="1">
      <c r="A110" s="42"/>
      <c r="B110" s="43"/>
      <c r="C110" s="216" t="s">
        <v>151</v>
      </c>
      <c r="D110" s="216" t="s">
        <v>155</v>
      </c>
      <c r="E110" s="217" t="s">
        <v>1395</v>
      </c>
      <c r="F110" s="218" t="s">
        <v>1396</v>
      </c>
      <c r="G110" s="219" t="s">
        <v>219</v>
      </c>
      <c r="H110" s="220">
        <v>35</v>
      </c>
      <c r="I110" s="221"/>
      <c r="J110" s="222">
        <f>ROUND(I110*H110,2)</f>
        <v>0</v>
      </c>
      <c r="K110" s="218" t="s">
        <v>251</v>
      </c>
      <c r="L110" s="48"/>
      <c r="M110" s="223" t="s">
        <v>44</v>
      </c>
      <c r="N110" s="224" t="s">
        <v>53</v>
      </c>
      <c r="O110" s="88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7" t="s">
        <v>171</v>
      </c>
      <c r="AT110" s="227" t="s">
        <v>155</v>
      </c>
      <c r="AU110" s="227" t="s">
        <v>21</v>
      </c>
      <c r="AY110" s="20" t="s">
        <v>152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90</v>
      </c>
      <c r="BK110" s="228">
        <f>ROUND(I110*H110,2)</f>
        <v>0</v>
      </c>
      <c r="BL110" s="20" t="s">
        <v>171</v>
      </c>
      <c r="BM110" s="227" t="s">
        <v>1397</v>
      </c>
    </row>
    <row r="111" s="2" customFormat="1">
      <c r="A111" s="42"/>
      <c r="B111" s="43"/>
      <c r="C111" s="44"/>
      <c r="D111" s="249" t="s">
        <v>253</v>
      </c>
      <c r="E111" s="44"/>
      <c r="F111" s="250" t="s">
        <v>1398</v>
      </c>
      <c r="G111" s="44"/>
      <c r="H111" s="44"/>
      <c r="I111" s="231"/>
      <c r="J111" s="44"/>
      <c r="K111" s="44"/>
      <c r="L111" s="48"/>
      <c r="M111" s="232"/>
      <c r="N111" s="233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253</v>
      </c>
      <c r="AU111" s="20" t="s">
        <v>21</v>
      </c>
    </row>
    <row r="112" s="13" customFormat="1">
      <c r="A112" s="13"/>
      <c r="B112" s="234"/>
      <c r="C112" s="235"/>
      <c r="D112" s="229" t="s">
        <v>166</v>
      </c>
      <c r="E112" s="236" t="s">
        <v>1375</v>
      </c>
      <c r="F112" s="237" t="s">
        <v>1399</v>
      </c>
      <c r="G112" s="235"/>
      <c r="H112" s="238">
        <v>35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166</v>
      </c>
      <c r="AU112" s="244" t="s">
        <v>21</v>
      </c>
      <c r="AV112" s="13" t="s">
        <v>21</v>
      </c>
      <c r="AW112" s="13" t="s">
        <v>42</v>
      </c>
      <c r="AX112" s="13" t="s">
        <v>82</v>
      </c>
      <c r="AY112" s="244" t="s">
        <v>152</v>
      </c>
    </row>
    <row r="113" s="14" customFormat="1">
      <c r="A113" s="14"/>
      <c r="B113" s="251"/>
      <c r="C113" s="252"/>
      <c r="D113" s="229" t="s">
        <v>166</v>
      </c>
      <c r="E113" s="253" t="s">
        <v>44</v>
      </c>
      <c r="F113" s="254" t="s">
        <v>261</v>
      </c>
      <c r="G113" s="252"/>
      <c r="H113" s="255">
        <v>35</v>
      </c>
      <c r="I113" s="256"/>
      <c r="J113" s="252"/>
      <c r="K113" s="252"/>
      <c r="L113" s="257"/>
      <c r="M113" s="258"/>
      <c r="N113" s="259"/>
      <c r="O113" s="259"/>
      <c r="P113" s="259"/>
      <c r="Q113" s="259"/>
      <c r="R113" s="259"/>
      <c r="S113" s="259"/>
      <c r="T113" s="26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1" t="s">
        <v>166</v>
      </c>
      <c r="AU113" s="261" t="s">
        <v>21</v>
      </c>
      <c r="AV113" s="14" t="s">
        <v>171</v>
      </c>
      <c r="AW113" s="14" t="s">
        <v>42</v>
      </c>
      <c r="AX113" s="14" t="s">
        <v>90</v>
      </c>
      <c r="AY113" s="261" t="s">
        <v>152</v>
      </c>
    </row>
    <row r="114" s="12" customFormat="1" ht="22.8" customHeight="1">
      <c r="A114" s="12"/>
      <c r="B114" s="200"/>
      <c r="C114" s="201"/>
      <c r="D114" s="202" t="s">
        <v>81</v>
      </c>
      <c r="E114" s="214" t="s">
        <v>192</v>
      </c>
      <c r="F114" s="214" t="s">
        <v>679</v>
      </c>
      <c r="G114" s="201"/>
      <c r="H114" s="201"/>
      <c r="I114" s="204"/>
      <c r="J114" s="215">
        <f>BK114</f>
        <v>0</v>
      </c>
      <c r="K114" s="201"/>
      <c r="L114" s="206"/>
      <c r="M114" s="207"/>
      <c r="N114" s="208"/>
      <c r="O114" s="208"/>
      <c r="P114" s="209">
        <f>SUM(P115:P120)</f>
        <v>0</v>
      </c>
      <c r="Q114" s="208"/>
      <c r="R114" s="209">
        <f>SUM(R115:R120)</f>
        <v>0.015859999999999999</v>
      </c>
      <c r="S114" s="208"/>
      <c r="T114" s="210">
        <f>SUM(T115:T120)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1" t="s">
        <v>90</v>
      </c>
      <c r="AT114" s="212" t="s">
        <v>81</v>
      </c>
      <c r="AU114" s="212" t="s">
        <v>90</v>
      </c>
      <c r="AY114" s="211" t="s">
        <v>152</v>
      </c>
      <c r="BK114" s="213">
        <f>SUM(BK115:BK120)</f>
        <v>0</v>
      </c>
    </row>
    <row r="115" s="2" customFormat="1" ht="33" customHeight="1">
      <c r="A115" s="42"/>
      <c r="B115" s="43"/>
      <c r="C115" s="216" t="s">
        <v>179</v>
      </c>
      <c r="D115" s="216" t="s">
        <v>155</v>
      </c>
      <c r="E115" s="217" t="s">
        <v>1400</v>
      </c>
      <c r="F115" s="218" t="s">
        <v>1401</v>
      </c>
      <c r="G115" s="219" t="s">
        <v>283</v>
      </c>
      <c r="H115" s="220">
        <v>26</v>
      </c>
      <c r="I115" s="221"/>
      <c r="J115" s="222">
        <f>ROUND(I115*H115,2)</f>
        <v>0</v>
      </c>
      <c r="K115" s="218" t="s">
        <v>251</v>
      </c>
      <c r="L115" s="48"/>
      <c r="M115" s="223" t="s">
        <v>44</v>
      </c>
      <c r="N115" s="224" t="s">
        <v>53</v>
      </c>
      <c r="O115" s="88"/>
      <c r="P115" s="225">
        <f>O115*H115</f>
        <v>0</v>
      </c>
      <c r="Q115" s="225">
        <v>0.00060999999999999997</v>
      </c>
      <c r="R115" s="225">
        <f>Q115*H115</f>
        <v>0.015859999999999999</v>
      </c>
      <c r="S115" s="225">
        <v>0</v>
      </c>
      <c r="T115" s="226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7" t="s">
        <v>171</v>
      </c>
      <c r="AT115" s="227" t="s">
        <v>155</v>
      </c>
      <c r="AU115" s="227" t="s">
        <v>21</v>
      </c>
      <c r="AY115" s="20" t="s">
        <v>152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90</v>
      </c>
      <c r="BK115" s="228">
        <f>ROUND(I115*H115,2)</f>
        <v>0</v>
      </c>
      <c r="BL115" s="20" t="s">
        <v>171</v>
      </c>
      <c r="BM115" s="227" t="s">
        <v>1402</v>
      </c>
    </row>
    <row r="116" s="2" customFormat="1">
      <c r="A116" s="42"/>
      <c r="B116" s="43"/>
      <c r="C116" s="44"/>
      <c r="D116" s="249" t="s">
        <v>253</v>
      </c>
      <c r="E116" s="44"/>
      <c r="F116" s="250" t="s">
        <v>1403</v>
      </c>
      <c r="G116" s="44"/>
      <c r="H116" s="44"/>
      <c r="I116" s="231"/>
      <c r="J116" s="44"/>
      <c r="K116" s="44"/>
      <c r="L116" s="48"/>
      <c r="M116" s="232"/>
      <c r="N116" s="233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253</v>
      </c>
      <c r="AU116" s="20" t="s">
        <v>21</v>
      </c>
    </row>
    <row r="117" s="13" customFormat="1">
      <c r="A117" s="13"/>
      <c r="B117" s="234"/>
      <c r="C117" s="235"/>
      <c r="D117" s="229" t="s">
        <v>166</v>
      </c>
      <c r="E117" s="236" t="s">
        <v>1377</v>
      </c>
      <c r="F117" s="237" t="s">
        <v>1404</v>
      </c>
      <c r="G117" s="235"/>
      <c r="H117" s="238">
        <v>26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166</v>
      </c>
      <c r="AU117" s="244" t="s">
        <v>21</v>
      </c>
      <c r="AV117" s="13" t="s">
        <v>21</v>
      </c>
      <c r="AW117" s="13" t="s">
        <v>42</v>
      </c>
      <c r="AX117" s="13" t="s">
        <v>90</v>
      </c>
      <c r="AY117" s="244" t="s">
        <v>152</v>
      </c>
    </row>
    <row r="118" s="2" customFormat="1" ht="16.5" customHeight="1">
      <c r="A118" s="42"/>
      <c r="B118" s="43"/>
      <c r="C118" s="216" t="s">
        <v>184</v>
      </c>
      <c r="D118" s="216" t="s">
        <v>155</v>
      </c>
      <c r="E118" s="217" t="s">
        <v>687</v>
      </c>
      <c r="F118" s="218" t="s">
        <v>688</v>
      </c>
      <c r="G118" s="219" t="s">
        <v>283</v>
      </c>
      <c r="H118" s="220">
        <v>26</v>
      </c>
      <c r="I118" s="221"/>
      <c r="J118" s="222">
        <f>ROUND(I118*H118,2)</f>
        <v>0</v>
      </c>
      <c r="K118" s="218" t="s">
        <v>251</v>
      </c>
      <c r="L118" s="48"/>
      <c r="M118" s="223" t="s">
        <v>44</v>
      </c>
      <c r="N118" s="224" t="s">
        <v>53</v>
      </c>
      <c r="O118" s="88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7" t="s">
        <v>171</v>
      </c>
      <c r="AT118" s="227" t="s">
        <v>155</v>
      </c>
      <c r="AU118" s="227" t="s">
        <v>21</v>
      </c>
      <c r="AY118" s="20" t="s">
        <v>152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90</v>
      </c>
      <c r="BK118" s="228">
        <f>ROUND(I118*H118,2)</f>
        <v>0</v>
      </c>
      <c r="BL118" s="20" t="s">
        <v>171</v>
      </c>
      <c r="BM118" s="227" t="s">
        <v>1405</v>
      </c>
    </row>
    <row r="119" s="2" customFormat="1">
      <c r="A119" s="42"/>
      <c r="B119" s="43"/>
      <c r="C119" s="44"/>
      <c r="D119" s="249" t="s">
        <v>253</v>
      </c>
      <c r="E119" s="44"/>
      <c r="F119" s="250" t="s">
        <v>690</v>
      </c>
      <c r="G119" s="44"/>
      <c r="H119" s="44"/>
      <c r="I119" s="231"/>
      <c r="J119" s="44"/>
      <c r="K119" s="44"/>
      <c r="L119" s="48"/>
      <c r="M119" s="232"/>
      <c r="N119" s="233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253</v>
      </c>
      <c r="AU119" s="20" t="s">
        <v>21</v>
      </c>
    </row>
    <row r="120" s="13" customFormat="1">
      <c r="A120" s="13"/>
      <c r="B120" s="234"/>
      <c r="C120" s="235"/>
      <c r="D120" s="229" t="s">
        <v>166</v>
      </c>
      <c r="E120" s="236" t="s">
        <v>44</v>
      </c>
      <c r="F120" s="237" t="s">
        <v>1377</v>
      </c>
      <c r="G120" s="235"/>
      <c r="H120" s="238">
        <v>26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166</v>
      </c>
      <c r="AU120" s="244" t="s">
        <v>21</v>
      </c>
      <c r="AV120" s="13" t="s">
        <v>21</v>
      </c>
      <c r="AW120" s="13" t="s">
        <v>42</v>
      </c>
      <c r="AX120" s="13" t="s">
        <v>90</v>
      </c>
      <c r="AY120" s="244" t="s">
        <v>152</v>
      </c>
    </row>
    <row r="121" s="12" customFormat="1" ht="22.8" customHeight="1">
      <c r="A121" s="12"/>
      <c r="B121" s="200"/>
      <c r="C121" s="201"/>
      <c r="D121" s="202" t="s">
        <v>81</v>
      </c>
      <c r="E121" s="214" t="s">
        <v>691</v>
      </c>
      <c r="F121" s="214" t="s">
        <v>692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SUM(P122:P138)</f>
        <v>0</v>
      </c>
      <c r="Q121" s="208"/>
      <c r="R121" s="209">
        <f>SUM(R122:R138)</f>
        <v>0</v>
      </c>
      <c r="S121" s="208"/>
      <c r="T121" s="210">
        <f>SUM(T122:T138)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90</v>
      </c>
      <c r="AT121" s="212" t="s">
        <v>81</v>
      </c>
      <c r="AU121" s="212" t="s">
        <v>90</v>
      </c>
      <c r="AY121" s="211" t="s">
        <v>152</v>
      </c>
      <c r="BK121" s="213">
        <f>SUM(BK122:BK138)</f>
        <v>0</v>
      </c>
    </row>
    <row r="122" s="2" customFormat="1" ht="24.15" customHeight="1">
      <c r="A122" s="42"/>
      <c r="B122" s="43"/>
      <c r="C122" s="216" t="s">
        <v>188</v>
      </c>
      <c r="D122" s="216" t="s">
        <v>155</v>
      </c>
      <c r="E122" s="217" t="s">
        <v>706</v>
      </c>
      <c r="F122" s="218" t="s">
        <v>707</v>
      </c>
      <c r="G122" s="219" t="s">
        <v>365</v>
      </c>
      <c r="H122" s="220">
        <v>30.484999999999999</v>
      </c>
      <c r="I122" s="221"/>
      <c r="J122" s="222">
        <f>ROUND(I122*H122,2)</f>
        <v>0</v>
      </c>
      <c r="K122" s="218" t="s">
        <v>251</v>
      </c>
      <c r="L122" s="48"/>
      <c r="M122" s="223" t="s">
        <v>44</v>
      </c>
      <c r="N122" s="224" t="s">
        <v>53</v>
      </c>
      <c r="O122" s="8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7" t="s">
        <v>171</v>
      </c>
      <c r="AT122" s="227" t="s">
        <v>155</v>
      </c>
      <c r="AU122" s="227" t="s">
        <v>21</v>
      </c>
      <c r="AY122" s="20" t="s">
        <v>152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90</v>
      </c>
      <c r="BK122" s="228">
        <f>ROUND(I122*H122,2)</f>
        <v>0</v>
      </c>
      <c r="BL122" s="20" t="s">
        <v>171</v>
      </c>
      <c r="BM122" s="227" t="s">
        <v>1406</v>
      </c>
    </row>
    <row r="123" s="2" customFormat="1">
      <c r="A123" s="42"/>
      <c r="B123" s="43"/>
      <c r="C123" s="44"/>
      <c r="D123" s="249" t="s">
        <v>253</v>
      </c>
      <c r="E123" s="44"/>
      <c r="F123" s="250" t="s">
        <v>709</v>
      </c>
      <c r="G123" s="44"/>
      <c r="H123" s="44"/>
      <c r="I123" s="231"/>
      <c r="J123" s="44"/>
      <c r="K123" s="44"/>
      <c r="L123" s="48"/>
      <c r="M123" s="232"/>
      <c r="N123" s="233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253</v>
      </c>
      <c r="AU123" s="20" t="s">
        <v>21</v>
      </c>
    </row>
    <row r="124" s="13" customFormat="1">
      <c r="A124" s="13"/>
      <c r="B124" s="234"/>
      <c r="C124" s="235"/>
      <c r="D124" s="229" t="s">
        <v>166</v>
      </c>
      <c r="E124" s="236" t="s">
        <v>44</v>
      </c>
      <c r="F124" s="237" t="s">
        <v>1407</v>
      </c>
      <c r="G124" s="235"/>
      <c r="H124" s="238">
        <v>15.085000000000001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166</v>
      </c>
      <c r="AU124" s="244" t="s">
        <v>21</v>
      </c>
      <c r="AV124" s="13" t="s">
        <v>21</v>
      </c>
      <c r="AW124" s="13" t="s">
        <v>42</v>
      </c>
      <c r="AX124" s="13" t="s">
        <v>82</v>
      </c>
      <c r="AY124" s="244" t="s">
        <v>152</v>
      </c>
    </row>
    <row r="125" s="13" customFormat="1">
      <c r="A125" s="13"/>
      <c r="B125" s="234"/>
      <c r="C125" s="235"/>
      <c r="D125" s="229" t="s">
        <v>166</v>
      </c>
      <c r="E125" s="236" t="s">
        <v>44</v>
      </c>
      <c r="F125" s="237" t="s">
        <v>1408</v>
      </c>
      <c r="G125" s="235"/>
      <c r="H125" s="238">
        <v>15.4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166</v>
      </c>
      <c r="AU125" s="244" t="s">
        <v>21</v>
      </c>
      <c r="AV125" s="13" t="s">
        <v>21</v>
      </c>
      <c r="AW125" s="13" t="s">
        <v>42</v>
      </c>
      <c r="AX125" s="13" t="s">
        <v>82</v>
      </c>
      <c r="AY125" s="244" t="s">
        <v>152</v>
      </c>
    </row>
    <row r="126" s="14" customFormat="1">
      <c r="A126" s="14"/>
      <c r="B126" s="251"/>
      <c r="C126" s="252"/>
      <c r="D126" s="229" t="s">
        <v>166</v>
      </c>
      <c r="E126" s="253" t="s">
        <v>44</v>
      </c>
      <c r="F126" s="254" t="s">
        <v>261</v>
      </c>
      <c r="G126" s="252"/>
      <c r="H126" s="255">
        <v>30.484999999999999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166</v>
      </c>
      <c r="AU126" s="261" t="s">
        <v>21</v>
      </c>
      <c r="AV126" s="14" t="s">
        <v>171</v>
      </c>
      <c r="AW126" s="14" t="s">
        <v>42</v>
      </c>
      <c r="AX126" s="14" t="s">
        <v>90</v>
      </c>
      <c r="AY126" s="261" t="s">
        <v>152</v>
      </c>
    </row>
    <row r="127" s="2" customFormat="1" ht="24.15" customHeight="1">
      <c r="A127" s="42"/>
      <c r="B127" s="43"/>
      <c r="C127" s="216" t="s">
        <v>192</v>
      </c>
      <c r="D127" s="216" t="s">
        <v>155</v>
      </c>
      <c r="E127" s="217" t="s">
        <v>713</v>
      </c>
      <c r="F127" s="218" t="s">
        <v>714</v>
      </c>
      <c r="G127" s="219" t="s">
        <v>365</v>
      </c>
      <c r="H127" s="220">
        <v>121.94</v>
      </c>
      <c r="I127" s="221"/>
      <c r="J127" s="222">
        <f>ROUND(I127*H127,2)</f>
        <v>0</v>
      </c>
      <c r="K127" s="218" t="s">
        <v>251</v>
      </c>
      <c r="L127" s="48"/>
      <c r="M127" s="223" t="s">
        <v>44</v>
      </c>
      <c r="N127" s="224" t="s">
        <v>53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7" t="s">
        <v>171</v>
      </c>
      <c r="AT127" s="227" t="s">
        <v>155</v>
      </c>
      <c r="AU127" s="227" t="s">
        <v>21</v>
      </c>
      <c r="AY127" s="20" t="s">
        <v>152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90</v>
      </c>
      <c r="BK127" s="228">
        <f>ROUND(I127*H127,2)</f>
        <v>0</v>
      </c>
      <c r="BL127" s="20" t="s">
        <v>171</v>
      </c>
      <c r="BM127" s="227" t="s">
        <v>1409</v>
      </c>
    </row>
    <row r="128" s="2" customFormat="1">
      <c r="A128" s="42"/>
      <c r="B128" s="43"/>
      <c r="C128" s="44"/>
      <c r="D128" s="249" t="s">
        <v>253</v>
      </c>
      <c r="E128" s="44"/>
      <c r="F128" s="250" t="s">
        <v>716</v>
      </c>
      <c r="G128" s="44"/>
      <c r="H128" s="44"/>
      <c r="I128" s="231"/>
      <c r="J128" s="44"/>
      <c r="K128" s="44"/>
      <c r="L128" s="48"/>
      <c r="M128" s="232"/>
      <c r="N128" s="233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253</v>
      </c>
      <c r="AU128" s="20" t="s">
        <v>21</v>
      </c>
    </row>
    <row r="129" s="13" customFormat="1">
      <c r="A129" s="13"/>
      <c r="B129" s="234"/>
      <c r="C129" s="235"/>
      <c r="D129" s="229" t="s">
        <v>166</v>
      </c>
      <c r="E129" s="236" t="s">
        <v>44</v>
      </c>
      <c r="F129" s="237" t="s">
        <v>1407</v>
      </c>
      <c r="G129" s="235"/>
      <c r="H129" s="238">
        <v>15.085000000000001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166</v>
      </c>
      <c r="AU129" s="244" t="s">
        <v>21</v>
      </c>
      <c r="AV129" s="13" t="s">
        <v>21</v>
      </c>
      <c r="AW129" s="13" t="s">
        <v>42</v>
      </c>
      <c r="AX129" s="13" t="s">
        <v>82</v>
      </c>
      <c r="AY129" s="244" t="s">
        <v>152</v>
      </c>
    </row>
    <row r="130" s="13" customFormat="1">
      <c r="A130" s="13"/>
      <c r="B130" s="234"/>
      <c r="C130" s="235"/>
      <c r="D130" s="229" t="s">
        <v>166</v>
      </c>
      <c r="E130" s="236" t="s">
        <v>44</v>
      </c>
      <c r="F130" s="237" t="s">
        <v>1408</v>
      </c>
      <c r="G130" s="235"/>
      <c r="H130" s="238">
        <v>15.4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166</v>
      </c>
      <c r="AU130" s="244" t="s">
        <v>21</v>
      </c>
      <c r="AV130" s="13" t="s">
        <v>21</v>
      </c>
      <c r="AW130" s="13" t="s">
        <v>42</v>
      </c>
      <c r="AX130" s="13" t="s">
        <v>82</v>
      </c>
      <c r="AY130" s="244" t="s">
        <v>152</v>
      </c>
    </row>
    <row r="131" s="14" customFormat="1">
      <c r="A131" s="14"/>
      <c r="B131" s="251"/>
      <c r="C131" s="252"/>
      <c r="D131" s="229" t="s">
        <v>166</v>
      </c>
      <c r="E131" s="253" t="s">
        <v>44</v>
      </c>
      <c r="F131" s="254" t="s">
        <v>261</v>
      </c>
      <c r="G131" s="252"/>
      <c r="H131" s="255">
        <v>30.484999999999999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166</v>
      </c>
      <c r="AU131" s="261" t="s">
        <v>21</v>
      </c>
      <c r="AV131" s="14" t="s">
        <v>171</v>
      </c>
      <c r="AW131" s="14" t="s">
        <v>42</v>
      </c>
      <c r="AX131" s="14" t="s">
        <v>90</v>
      </c>
      <c r="AY131" s="261" t="s">
        <v>152</v>
      </c>
    </row>
    <row r="132" s="13" customFormat="1">
      <c r="A132" s="13"/>
      <c r="B132" s="234"/>
      <c r="C132" s="235"/>
      <c r="D132" s="229" t="s">
        <v>166</v>
      </c>
      <c r="E132" s="235"/>
      <c r="F132" s="237" t="s">
        <v>1410</v>
      </c>
      <c r="G132" s="235"/>
      <c r="H132" s="238">
        <v>121.94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166</v>
      </c>
      <c r="AU132" s="244" t="s">
        <v>21</v>
      </c>
      <c r="AV132" s="13" t="s">
        <v>21</v>
      </c>
      <c r="AW132" s="13" t="s">
        <v>4</v>
      </c>
      <c r="AX132" s="13" t="s">
        <v>90</v>
      </c>
      <c r="AY132" s="244" t="s">
        <v>152</v>
      </c>
    </row>
    <row r="133" s="2" customFormat="1" ht="24.15" customHeight="1">
      <c r="A133" s="42"/>
      <c r="B133" s="43"/>
      <c r="C133" s="216" t="s">
        <v>198</v>
      </c>
      <c r="D133" s="216" t="s">
        <v>155</v>
      </c>
      <c r="E133" s="217" t="s">
        <v>724</v>
      </c>
      <c r="F133" s="218" t="s">
        <v>364</v>
      </c>
      <c r="G133" s="219" t="s">
        <v>365</v>
      </c>
      <c r="H133" s="220">
        <v>15.4</v>
      </c>
      <c r="I133" s="221"/>
      <c r="J133" s="222">
        <f>ROUND(I133*H133,2)</f>
        <v>0</v>
      </c>
      <c r="K133" s="218" t="s">
        <v>251</v>
      </c>
      <c r="L133" s="48"/>
      <c r="M133" s="223" t="s">
        <v>44</v>
      </c>
      <c r="N133" s="224" t="s">
        <v>53</v>
      </c>
      <c r="O133" s="8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7" t="s">
        <v>171</v>
      </c>
      <c r="AT133" s="227" t="s">
        <v>155</v>
      </c>
      <c r="AU133" s="227" t="s">
        <v>21</v>
      </c>
      <c r="AY133" s="20" t="s">
        <v>152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90</v>
      </c>
      <c r="BK133" s="228">
        <f>ROUND(I133*H133,2)</f>
        <v>0</v>
      </c>
      <c r="BL133" s="20" t="s">
        <v>171</v>
      </c>
      <c r="BM133" s="227" t="s">
        <v>1411</v>
      </c>
    </row>
    <row r="134" s="2" customFormat="1">
      <c r="A134" s="42"/>
      <c r="B134" s="43"/>
      <c r="C134" s="44"/>
      <c r="D134" s="249" t="s">
        <v>253</v>
      </c>
      <c r="E134" s="44"/>
      <c r="F134" s="250" t="s">
        <v>726</v>
      </c>
      <c r="G134" s="44"/>
      <c r="H134" s="44"/>
      <c r="I134" s="231"/>
      <c r="J134" s="44"/>
      <c r="K134" s="44"/>
      <c r="L134" s="48"/>
      <c r="M134" s="232"/>
      <c r="N134" s="233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253</v>
      </c>
      <c r="AU134" s="20" t="s">
        <v>21</v>
      </c>
    </row>
    <row r="135" s="13" customFormat="1">
      <c r="A135" s="13"/>
      <c r="B135" s="234"/>
      <c r="C135" s="235"/>
      <c r="D135" s="229" t="s">
        <v>166</v>
      </c>
      <c r="E135" s="236" t="s">
        <v>44</v>
      </c>
      <c r="F135" s="237" t="s">
        <v>1408</v>
      </c>
      <c r="G135" s="235"/>
      <c r="H135" s="238">
        <v>15.4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166</v>
      </c>
      <c r="AU135" s="244" t="s">
        <v>21</v>
      </c>
      <c r="AV135" s="13" t="s">
        <v>21</v>
      </c>
      <c r="AW135" s="13" t="s">
        <v>42</v>
      </c>
      <c r="AX135" s="13" t="s">
        <v>90</v>
      </c>
      <c r="AY135" s="244" t="s">
        <v>152</v>
      </c>
    </row>
    <row r="136" s="2" customFormat="1" ht="24.15" customHeight="1">
      <c r="A136" s="42"/>
      <c r="B136" s="43"/>
      <c r="C136" s="216" t="s">
        <v>203</v>
      </c>
      <c r="D136" s="216" t="s">
        <v>155</v>
      </c>
      <c r="E136" s="217" t="s">
        <v>728</v>
      </c>
      <c r="F136" s="218" t="s">
        <v>729</v>
      </c>
      <c r="G136" s="219" t="s">
        <v>365</v>
      </c>
      <c r="H136" s="220">
        <v>15.085000000000001</v>
      </c>
      <c r="I136" s="221"/>
      <c r="J136" s="222">
        <f>ROUND(I136*H136,2)</f>
        <v>0</v>
      </c>
      <c r="K136" s="218" t="s">
        <v>251</v>
      </c>
      <c r="L136" s="48"/>
      <c r="M136" s="223" t="s">
        <v>44</v>
      </c>
      <c r="N136" s="224" t="s">
        <v>53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7" t="s">
        <v>171</v>
      </c>
      <c r="AT136" s="227" t="s">
        <v>155</v>
      </c>
      <c r="AU136" s="227" t="s">
        <v>21</v>
      </c>
      <c r="AY136" s="20" t="s">
        <v>152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90</v>
      </c>
      <c r="BK136" s="228">
        <f>ROUND(I136*H136,2)</f>
        <v>0</v>
      </c>
      <c r="BL136" s="20" t="s">
        <v>171</v>
      </c>
      <c r="BM136" s="227" t="s">
        <v>1412</v>
      </c>
    </row>
    <row r="137" s="2" customFormat="1">
      <c r="A137" s="42"/>
      <c r="B137" s="43"/>
      <c r="C137" s="44"/>
      <c r="D137" s="249" t="s">
        <v>253</v>
      </c>
      <c r="E137" s="44"/>
      <c r="F137" s="250" t="s">
        <v>731</v>
      </c>
      <c r="G137" s="44"/>
      <c r="H137" s="44"/>
      <c r="I137" s="231"/>
      <c r="J137" s="44"/>
      <c r="K137" s="44"/>
      <c r="L137" s="48"/>
      <c r="M137" s="232"/>
      <c r="N137" s="233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253</v>
      </c>
      <c r="AU137" s="20" t="s">
        <v>21</v>
      </c>
    </row>
    <row r="138" s="13" customFormat="1">
      <c r="A138" s="13"/>
      <c r="B138" s="234"/>
      <c r="C138" s="235"/>
      <c r="D138" s="229" t="s">
        <v>166</v>
      </c>
      <c r="E138" s="236" t="s">
        <v>44</v>
      </c>
      <c r="F138" s="237" t="s">
        <v>1407</v>
      </c>
      <c r="G138" s="235"/>
      <c r="H138" s="238">
        <v>15.085000000000001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166</v>
      </c>
      <c r="AU138" s="244" t="s">
        <v>21</v>
      </c>
      <c r="AV138" s="13" t="s">
        <v>21</v>
      </c>
      <c r="AW138" s="13" t="s">
        <v>42</v>
      </c>
      <c r="AX138" s="13" t="s">
        <v>90</v>
      </c>
      <c r="AY138" s="244" t="s">
        <v>152</v>
      </c>
    </row>
    <row r="139" s="12" customFormat="1" ht="22.8" customHeight="1">
      <c r="A139" s="12"/>
      <c r="B139" s="200"/>
      <c r="C139" s="201"/>
      <c r="D139" s="202" t="s">
        <v>81</v>
      </c>
      <c r="E139" s="214" t="s">
        <v>732</v>
      </c>
      <c r="F139" s="214" t="s">
        <v>733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SUM(P140:P141)</f>
        <v>0</v>
      </c>
      <c r="Q139" s="208"/>
      <c r="R139" s="209">
        <f>SUM(R140:R141)</f>
        <v>0</v>
      </c>
      <c r="S139" s="208"/>
      <c r="T139" s="210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90</v>
      </c>
      <c r="AT139" s="212" t="s">
        <v>81</v>
      </c>
      <c r="AU139" s="212" t="s">
        <v>90</v>
      </c>
      <c r="AY139" s="211" t="s">
        <v>152</v>
      </c>
      <c r="BK139" s="213">
        <f>SUM(BK140:BK141)</f>
        <v>0</v>
      </c>
    </row>
    <row r="140" s="2" customFormat="1" ht="24.15" customHeight="1">
      <c r="A140" s="42"/>
      <c r="B140" s="43"/>
      <c r="C140" s="216" t="s">
        <v>8</v>
      </c>
      <c r="D140" s="216" t="s">
        <v>155</v>
      </c>
      <c r="E140" s="217" t="s">
        <v>1413</v>
      </c>
      <c r="F140" s="218" t="s">
        <v>1414</v>
      </c>
      <c r="G140" s="219" t="s">
        <v>365</v>
      </c>
      <c r="H140" s="220">
        <v>0.016</v>
      </c>
      <c r="I140" s="221"/>
      <c r="J140" s="222">
        <f>ROUND(I140*H140,2)</f>
        <v>0</v>
      </c>
      <c r="K140" s="218" t="s">
        <v>251</v>
      </c>
      <c r="L140" s="48"/>
      <c r="M140" s="223" t="s">
        <v>44</v>
      </c>
      <c r="N140" s="224" t="s">
        <v>53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7" t="s">
        <v>171</v>
      </c>
      <c r="AT140" s="227" t="s">
        <v>155</v>
      </c>
      <c r="AU140" s="227" t="s">
        <v>21</v>
      </c>
      <c r="AY140" s="20" t="s">
        <v>152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90</v>
      </c>
      <c r="BK140" s="228">
        <f>ROUND(I140*H140,2)</f>
        <v>0</v>
      </c>
      <c r="BL140" s="20" t="s">
        <v>171</v>
      </c>
      <c r="BM140" s="227" t="s">
        <v>1415</v>
      </c>
    </row>
    <row r="141" s="2" customFormat="1">
      <c r="A141" s="42"/>
      <c r="B141" s="43"/>
      <c r="C141" s="44"/>
      <c r="D141" s="249" t="s">
        <v>253</v>
      </c>
      <c r="E141" s="44"/>
      <c r="F141" s="250" t="s">
        <v>1416</v>
      </c>
      <c r="G141" s="44"/>
      <c r="H141" s="44"/>
      <c r="I141" s="231"/>
      <c r="J141" s="44"/>
      <c r="K141" s="44"/>
      <c r="L141" s="48"/>
      <c r="M141" s="272"/>
      <c r="N141" s="273"/>
      <c r="O141" s="274"/>
      <c r="P141" s="274"/>
      <c r="Q141" s="274"/>
      <c r="R141" s="274"/>
      <c r="S141" s="274"/>
      <c r="T141" s="275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253</v>
      </c>
      <c r="AU141" s="20" t="s">
        <v>21</v>
      </c>
    </row>
    <row r="142" s="2" customFormat="1" ht="6.96" customHeight="1">
      <c r="A142" s="42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8"/>
      <c r="M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</row>
  </sheetData>
  <sheetProtection sheet="1" autoFilter="0" formatColumns="0" formatRows="0" objects="1" scenarios="1" spinCount="100000" saltValue="Q/QHNYZyDERoIhhqu65iMiaJKWMhIBvnD7MviSYbUZhqfwRoOd9Nb84g0kJz67kJLrGdnc9SBukq5daREFQ9yw==" hashValue="nnZ8y+gqAxEoHSxW8AzpSh4/eKyBYBN7wIY+tq1c+Cevfb4A1JIYeMAREimrg4w32KjZlN9qRU/oi/bV4Dlo7Q==" algorithmName="SHA-512" password="88F3"/>
  <autoFilter ref="C90:K1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113107223"/>
    <hyperlink ref="F100" r:id="rId2" display="https://podminky.urs.cz/item/CS_URS_2025_01/113107243"/>
    <hyperlink ref="F103" r:id="rId3" display="https://podminky.urs.cz/item/CS_URS_2025_01/113154523"/>
    <hyperlink ref="F108" r:id="rId4" display="https://podminky.urs.cz/item/CS_URS_2025_01/564861113"/>
    <hyperlink ref="F111" r:id="rId5" display="https://podminky.urs.cz/item/CS_URS_2025_01/577144111"/>
    <hyperlink ref="F116" r:id="rId6" display="https://podminky.urs.cz/item/CS_URS_2025_01/919732211"/>
    <hyperlink ref="F119" r:id="rId7" display="https://podminky.urs.cz/item/CS_URS_2025_01/919735113"/>
    <hyperlink ref="F123" r:id="rId8" display="https://podminky.urs.cz/item/CS_URS_2025_01/997221551"/>
    <hyperlink ref="F128" r:id="rId9" display="https://podminky.urs.cz/item/CS_URS_2025_01/997221559"/>
    <hyperlink ref="F134" r:id="rId10" display="https://podminky.urs.cz/item/CS_URS_2025_01/997221873"/>
    <hyperlink ref="F137" r:id="rId11" display="https://podminky.urs.cz/item/CS_URS_2025_01/997221875"/>
    <hyperlink ref="F141" r:id="rId12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  <c r="AZ2" s="248" t="s">
        <v>1417</v>
      </c>
      <c r="BA2" s="248" t="s">
        <v>1418</v>
      </c>
      <c r="BB2" s="248" t="s">
        <v>212</v>
      </c>
      <c r="BC2" s="248" t="s">
        <v>1419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1420</v>
      </c>
      <c r="BA3" s="248" t="s">
        <v>1421</v>
      </c>
      <c r="BB3" s="248" t="s">
        <v>219</v>
      </c>
      <c r="BC3" s="248" t="s">
        <v>1422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  <c r="AZ4" s="248" t="s">
        <v>1423</v>
      </c>
      <c r="BA4" s="248" t="s">
        <v>1424</v>
      </c>
      <c r="BB4" s="248" t="s">
        <v>212</v>
      </c>
      <c r="BC4" s="248" t="s">
        <v>1425</v>
      </c>
      <c r="BD4" s="248" t="s">
        <v>21</v>
      </c>
    </row>
    <row r="5" s="1" customFormat="1" ht="6.96" customHeight="1">
      <c r="B5" s="23"/>
      <c r="L5" s="23"/>
      <c r="AZ5" s="248" t="s">
        <v>59</v>
      </c>
      <c r="BA5" s="248" t="s">
        <v>1426</v>
      </c>
      <c r="BB5" s="248" t="s">
        <v>212</v>
      </c>
      <c r="BC5" s="248" t="s">
        <v>1427</v>
      </c>
      <c r="BD5" s="248" t="s">
        <v>21</v>
      </c>
    </row>
    <row r="6" s="1" customFormat="1" ht="12" customHeight="1">
      <c r="B6" s="23"/>
      <c r="D6" s="146" t="s">
        <v>16</v>
      </c>
      <c r="L6" s="23"/>
      <c r="AZ6" s="248" t="s">
        <v>1428</v>
      </c>
      <c r="BA6" s="248" t="s">
        <v>225</v>
      </c>
      <c r="BB6" s="248" t="s">
        <v>212</v>
      </c>
      <c r="BC6" s="248" t="s">
        <v>1429</v>
      </c>
      <c r="BD6" s="248" t="s">
        <v>21</v>
      </c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2"/>
      <c r="B9" s="48"/>
      <c r="C9" s="42"/>
      <c r="D9" s="42"/>
      <c r="E9" s="147" t="s">
        <v>1430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233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234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92</v>
      </c>
      <c r="G13" s="42"/>
      <c r="H13" s="42"/>
      <c r="I13" s="146" t="s">
        <v>20</v>
      </c>
      <c r="J13" s="137" t="s">
        <v>1431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16. 2. 2021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21.84" customHeight="1">
      <c r="A15" s="42"/>
      <c r="B15" s="48"/>
      <c r="C15" s="42"/>
      <c r="D15" s="276" t="s">
        <v>26</v>
      </c>
      <c r="E15" s="42"/>
      <c r="F15" s="277" t="s">
        <v>27</v>
      </c>
      <c r="G15" s="42"/>
      <c r="H15" s="42"/>
      <c r="I15" s="276" t="s">
        <v>28</v>
      </c>
      <c r="J15" s="277" t="s">
        <v>29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35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">
        <v>39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40</v>
      </c>
      <c r="F23" s="42"/>
      <c r="G23" s="42"/>
      <c r="H23" s="42"/>
      <c r="I23" s="146" t="s">
        <v>34</v>
      </c>
      <c r="J23" s="137" t="s">
        <v>41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43</v>
      </c>
      <c r="E25" s="42"/>
      <c r="F25" s="42"/>
      <c r="G25" s="42"/>
      <c r="H25" s="42"/>
      <c r="I25" s="146" t="s">
        <v>31</v>
      </c>
      <c r="J25" s="137" t="s">
        <v>44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45</v>
      </c>
      <c r="F26" s="42"/>
      <c r="G26" s="42"/>
      <c r="H26" s="42"/>
      <c r="I26" s="146" t="s">
        <v>34</v>
      </c>
      <c r="J26" s="137" t="s">
        <v>44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46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44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48</v>
      </c>
      <c r="E32" s="42"/>
      <c r="F32" s="42"/>
      <c r="G32" s="42"/>
      <c r="H32" s="42"/>
      <c r="I32" s="42"/>
      <c r="J32" s="157">
        <f>ROUND(J98,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50</v>
      </c>
      <c r="G34" s="42"/>
      <c r="H34" s="42"/>
      <c r="I34" s="158" t="s">
        <v>49</v>
      </c>
      <c r="J34" s="158" t="s">
        <v>51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52</v>
      </c>
      <c r="E35" s="146" t="s">
        <v>53</v>
      </c>
      <c r="F35" s="160">
        <f>ROUND((SUM(BE98:BE565)),  2)</f>
        <v>0</v>
      </c>
      <c r="G35" s="42"/>
      <c r="H35" s="42"/>
      <c r="I35" s="161">
        <v>0.20999999999999999</v>
      </c>
      <c r="J35" s="160">
        <f>ROUND(((SUM(BE98:BE565))*I35),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54</v>
      </c>
      <c r="F36" s="160">
        <f>ROUND((SUM(BF98:BF565)),  2)</f>
        <v>0</v>
      </c>
      <c r="G36" s="42"/>
      <c r="H36" s="42"/>
      <c r="I36" s="161">
        <v>0.12</v>
      </c>
      <c r="J36" s="160">
        <f>ROUND(((SUM(BF98:BF565))*I36),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55</v>
      </c>
      <c r="F37" s="160">
        <f>ROUND((SUM(BG98:BG565)),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56</v>
      </c>
      <c r="F38" s="160">
        <f>ROUND((SUM(BH98:BH565)),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57</v>
      </c>
      <c r="F39" s="160">
        <f>ROUND((SUM(BI98:BI565)),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58</v>
      </c>
      <c r="E41" s="164"/>
      <c r="F41" s="164"/>
      <c r="G41" s="165" t="s">
        <v>59</v>
      </c>
      <c r="H41" s="166" t="s">
        <v>60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129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Rekonstrukce vodovodu a kanalizace Dolní Němčice - 2026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1430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233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SO-01.1 - Nová splašková kanalizace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Dolní Němčice</v>
      </c>
      <c r="G56" s="44"/>
      <c r="H56" s="44"/>
      <c r="I56" s="35" t="s">
        <v>24</v>
      </c>
      <c r="J56" s="76" t="str">
        <f>IF(J14="","",J14)</f>
        <v>16. 2. 2021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5.15" customHeight="1">
      <c r="A58" s="42"/>
      <c r="B58" s="43"/>
      <c r="C58" s="35" t="s">
        <v>30</v>
      </c>
      <c r="D58" s="44"/>
      <c r="E58" s="44"/>
      <c r="F58" s="30" t="str">
        <f>E17</f>
        <v>Město Dačice</v>
      </c>
      <c r="G58" s="44"/>
      <c r="H58" s="44"/>
      <c r="I58" s="35" t="s">
        <v>38</v>
      </c>
      <c r="J58" s="40" t="str">
        <f>E23</f>
        <v>VAK projekt s.r.o.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5.6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43</v>
      </c>
      <c r="J59" s="40" t="str">
        <f>E26</f>
        <v>Ing. Martina Zamlinská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130</v>
      </c>
      <c r="D61" s="175"/>
      <c r="E61" s="175"/>
      <c r="F61" s="175"/>
      <c r="G61" s="175"/>
      <c r="H61" s="175"/>
      <c r="I61" s="175"/>
      <c r="J61" s="176" t="s">
        <v>131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80</v>
      </c>
      <c r="D63" s="44"/>
      <c r="E63" s="44"/>
      <c r="F63" s="44"/>
      <c r="G63" s="44"/>
      <c r="H63" s="44"/>
      <c r="I63" s="44"/>
      <c r="J63" s="106">
        <f>J98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132</v>
      </c>
    </row>
    <row r="64" s="9" customFormat="1" ht="24.96" customHeight="1">
      <c r="A64" s="9"/>
      <c r="B64" s="178"/>
      <c r="C64" s="179"/>
      <c r="D64" s="180" t="s">
        <v>237</v>
      </c>
      <c r="E64" s="181"/>
      <c r="F64" s="181"/>
      <c r="G64" s="181"/>
      <c r="H64" s="181"/>
      <c r="I64" s="181"/>
      <c r="J64" s="182">
        <f>J99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238</v>
      </c>
      <c r="E65" s="186"/>
      <c r="F65" s="186"/>
      <c r="G65" s="186"/>
      <c r="H65" s="186"/>
      <c r="I65" s="186"/>
      <c r="J65" s="187">
        <f>J100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239</v>
      </c>
      <c r="E66" s="186"/>
      <c r="F66" s="186"/>
      <c r="G66" s="186"/>
      <c r="H66" s="186"/>
      <c r="I66" s="186"/>
      <c r="J66" s="187">
        <f>J248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240</v>
      </c>
      <c r="E67" s="186"/>
      <c r="F67" s="186"/>
      <c r="G67" s="186"/>
      <c r="H67" s="186"/>
      <c r="I67" s="186"/>
      <c r="J67" s="187">
        <f>J265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241</v>
      </c>
      <c r="E68" s="186"/>
      <c r="F68" s="186"/>
      <c r="G68" s="186"/>
      <c r="H68" s="186"/>
      <c r="I68" s="186"/>
      <c r="J68" s="187">
        <f>J306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242</v>
      </c>
      <c r="E69" s="186"/>
      <c r="F69" s="186"/>
      <c r="G69" s="186"/>
      <c r="H69" s="186"/>
      <c r="I69" s="186"/>
      <c r="J69" s="187">
        <f>J329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243</v>
      </c>
      <c r="E70" s="186"/>
      <c r="F70" s="186"/>
      <c r="G70" s="186"/>
      <c r="H70" s="186"/>
      <c r="I70" s="186"/>
      <c r="J70" s="187">
        <f>J496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9"/>
      <c r="D71" s="185" t="s">
        <v>244</v>
      </c>
      <c r="E71" s="186"/>
      <c r="F71" s="186"/>
      <c r="G71" s="186"/>
      <c r="H71" s="186"/>
      <c r="I71" s="186"/>
      <c r="J71" s="187">
        <f>J512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9"/>
      <c r="D72" s="185" t="s">
        <v>245</v>
      </c>
      <c r="E72" s="186"/>
      <c r="F72" s="186"/>
      <c r="G72" s="186"/>
      <c r="H72" s="186"/>
      <c r="I72" s="186"/>
      <c r="J72" s="187">
        <f>J544</f>
        <v>0</v>
      </c>
      <c r="K72" s="129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1432</v>
      </c>
      <c r="E73" s="181"/>
      <c r="F73" s="181"/>
      <c r="G73" s="181"/>
      <c r="H73" s="181"/>
      <c r="I73" s="181"/>
      <c r="J73" s="182">
        <f>J547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9"/>
      <c r="D74" s="185" t="s">
        <v>1433</v>
      </c>
      <c r="E74" s="186"/>
      <c r="F74" s="186"/>
      <c r="G74" s="186"/>
      <c r="H74" s="186"/>
      <c r="I74" s="186"/>
      <c r="J74" s="187">
        <f>J548</f>
        <v>0</v>
      </c>
      <c r="K74" s="129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8"/>
      <c r="C75" s="179"/>
      <c r="D75" s="180" t="s">
        <v>1434</v>
      </c>
      <c r="E75" s="181"/>
      <c r="F75" s="181"/>
      <c r="G75" s="181"/>
      <c r="H75" s="181"/>
      <c r="I75" s="181"/>
      <c r="J75" s="182">
        <f>J561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4"/>
      <c r="C76" s="129"/>
      <c r="D76" s="185" t="s">
        <v>1435</v>
      </c>
      <c r="E76" s="186"/>
      <c r="F76" s="186"/>
      <c r="G76" s="186"/>
      <c r="H76" s="186"/>
      <c r="I76" s="186"/>
      <c r="J76" s="187">
        <f>J562</f>
        <v>0</v>
      </c>
      <c r="K76" s="129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82" s="2" customFormat="1" ht="6.96" customHeight="1">
      <c r="A82" s="42"/>
      <c r="B82" s="65"/>
      <c r="C82" s="66"/>
      <c r="D82" s="66"/>
      <c r="E82" s="66"/>
      <c r="F82" s="66"/>
      <c r="G82" s="66"/>
      <c r="H82" s="66"/>
      <c r="I82" s="66"/>
      <c r="J82" s="66"/>
      <c r="K82" s="66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24.96" customHeight="1">
      <c r="A83" s="42"/>
      <c r="B83" s="43"/>
      <c r="C83" s="26" t="s">
        <v>137</v>
      </c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6.96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2" customHeight="1">
      <c r="A85" s="42"/>
      <c r="B85" s="43"/>
      <c r="C85" s="35" t="s">
        <v>16</v>
      </c>
      <c r="D85" s="44"/>
      <c r="E85" s="44"/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6.5" customHeight="1">
      <c r="A86" s="42"/>
      <c r="B86" s="43"/>
      <c r="C86" s="44"/>
      <c r="D86" s="44"/>
      <c r="E86" s="173" t="str">
        <f>E7</f>
        <v>Rekonstrukce vodovodu a kanalizace Dolní Němčice - 2026</v>
      </c>
      <c r="F86" s="35"/>
      <c r="G86" s="35"/>
      <c r="H86" s="35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1" customFormat="1" ht="12" customHeight="1">
      <c r="B87" s="24"/>
      <c r="C87" s="35" t="s">
        <v>127</v>
      </c>
      <c r="D87" s="25"/>
      <c r="E87" s="25"/>
      <c r="F87" s="25"/>
      <c r="G87" s="25"/>
      <c r="H87" s="25"/>
      <c r="I87" s="25"/>
      <c r="J87" s="25"/>
      <c r="K87" s="25"/>
      <c r="L87" s="23"/>
    </row>
    <row r="88" s="2" customFormat="1" ht="16.5" customHeight="1">
      <c r="A88" s="42"/>
      <c r="B88" s="43"/>
      <c r="C88" s="44"/>
      <c r="D88" s="44"/>
      <c r="E88" s="173" t="s">
        <v>1430</v>
      </c>
      <c r="F88" s="44"/>
      <c r="G88" s="44"/>
      <c r="H88" s="44"/>
      <c r="I88" s="44"/>
      <c r="J88" s="44"/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2" customHeight="1">
      <c r="A89" s="42"/>
      <c r="B89" s="43"/>
      <c r="C89" s="35" t="s">
        <v>233</v>
      </c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6.5" customHeight="1">
      <c r="A90" s="42"/>
      <c r="B90" s="43"/>
      <c r="C90" s="44"/>
      <c r="D90" s="44"/>
      <c r="E90" s="73" t="str">
        <f>E11</f>
        <v>SO-01.1 - Nová splašková kanalizace</v>
      </c>
      <c r="F90" s="44"/>
      <c r="G90" s="44"/>
      <c r="H90" s="44"/>
      <c r="I90" s="44"/>
      <c r="J90" s="44"/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6.96" customHeight="1">
      <c r="A91" s="42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2" customHeight="1">
      <c r="A92" s="42"/>
      <c r="B92" s="43"/>
      <c r="C92" s="35" t="s">
        <v>22</v>
      </c>
      <c r="D92" s="44"/>
      <c r="E92" s="44"/>
      <c r="F92" s="30" t="str">
        <f>F14</f>
        <v>Dolní Němčice</v>
      </c>
      <c r="G92" s="44"/>
      <c r="H92" s="44"/>
      <c r="I92" s="35" t="s">
        <v>24</v>
      </c>
      <c r="J92" s="76" t="str">
        <f>IF(J14="","",J14)</f>
        <v>16. 2. 2021</v>
      </c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6.96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4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5.15" customHeight="1">
      <c r="A94" s="42"/>
      <c r="B94" s="43"/>
      <c r="C94" s="35" t="s">
        <v>30</v>
      </c>
      <c r="D94" s="44"/>
      <c r="E94" s="44"/>
      <c r="F94" s="30" t="str">
        <f>E17</f>
        <v>Město Dačice</v>
      </c>
      <c r="G94" s="44"/>
      <c r="H94" s="44"/>
      <c r="I94" s="35" t="s">
        <v>38</v>
      </c>
      <c r="J94" s="40" t="str">
        <f>E23</f>
        <v>VAK projekt s.r.o.</v>
      </c>
      <c r="K94" s="44"/>
      <c r="L94" s="14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25.65" customHeight="1">
      <c r="A95" s="42"/>
      <c r="B95" s="43"/>
      <c r="C95" s="35" t="s">
        <v>36</v>
      </c>
      <c r="D95" s="44"/>
      <c r="E95" s="44"/>
      <c r="F95" s="30" t="str">
        <f>IF(E20="","",E20)</f>
        <v>Vyplň údaj</v>
      </c>
      <c r="G95" s="44"/>
      <c r="H95" s="44"/>
      <c r="I95" s="35" t="s">
        <v>43</v>
      </c>
      <c r="J95" s="40" t="str">
        <f>E26</f>
        <v>Ing. Martina Zamlinská</v>
      </c>
      <c r="K95" s="44"/>
      <c r="L95" s="14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10.32" customHeight="1">
      <c r="A96" s="42"/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14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11" customFormat="1" ht="29.28" customHeight="1">
      <c r="A97" s="189"/>
      <c r="B97" s="190"/>
      <c r="C97" s="191" t="s">
        <v>138</v>
      </c>
      <c r="D97" s="192" t="s">
        <v>67</v>
      </c>
      <c r="E97" s="192" t="s">
        <v>63</v>
      </c>
      <c r="F97" s="192" t="s">
        <v>64</v>
      </c>
      <c r="G97" s="192" t="s">
        <v>139</v>
      </c>
      <c r="H97" s="192" t="s">
        <v>140</v>
      </c>
      <c r="I97" s="192" t="s">
        <v>141</v>
      </c>
      <c r="J97" s="192" t="s">
        <v>131</v>
      </c>
      <c r="K97" s="193" t="s">
        <v>142</v>
      </c>
      <c r="L97" s="194"/>
      <c r="M97" s="96" t="s">
        <v>44</v>
      </c>
      <c r="N97" s="97" t="s">
        <v>52</v>
      </c>
      <c r="O97" s="97" t="s">
        <v>143</v>
      </c>
      <c r="P97" s="97" t="s">
        <v>144</v>
      </c>
      <c r="Q97" s="97" t="s">
        <v>145</v>
      </c>
      <c r="R97" s="97" t="s">
        <v>146</v>
      </c>
      <c r="S97" s="97" t="s">
        <v>147</v>
      </c>
      <c r="T97" s="98" t="s">
        <v>148</v>
      </c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</row>
    <row r="98" s="2" customFormat="1" ht="22.8" customHeight="1">
      <c r="A98" s="42"/>
      <c r="B98" s="43"/>
      <c r="C98" s="103" t="s">
        <v>149</v>
      </c>
      <c r="D98" s="44"/>
      <c r="E98" s="44"/>
      <c r="F98" s="44"/>
      <c r="G98" s="44"/>
      <c r="H98" s="44"/>
      <c r="I98" s="44"/>
      <c r="J98" s="195">
        <f>BK98</f>
        <v>0</v>
      </c>
      <c r="K98" s="44"/>
      <c r="L98" s="48"/>
      <c r="M98" s="99"/>
      <c r="N98" s="196"/>
      <c r="O98" s="100"/>
      <c r="P98" s="197">
        <f>P99+P547+P561</f>
        <v>0</v>
      </c>
      <c r="Q98" s="100"/>
      <c r="R98" s="197">
        <f>R99+R547+R561</f>
        <v>2009.7801479799998</v>
      </c>
      <c r="S98" s="100"/>
      <c r="T98" s="198">
        <f>T99+T547+T561</f>
        <v>1113.6949999999999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81</v>
      </c>
      <c r="AU98" s="20" t="s">
        <v>132</v>
      </c>
      <c r="BK98" s="199">
        <f>BK99+BK547+BK561</f>
        <v>0</v>
      </c>
    </row>
    <row r="99" s="12" customFormat="1" ht="25.92" customHeight="1">
      <c r="A99" s="12"/>
      <c r="B99" s="200"/>
      <c r="C99" s="201"/>
      <c r="D99" s="202" t="s">
        <v>81</v>
      </c>
      <c r="E99" s="203" t="s">
        <v>246</v>
      </c>
      <c r="F99" s="203" t="s">
        <v>247</v>
      </c>
      <c r="G99" s="201"/>
      <c r="H99" s="201"/>
      <c r="I99" s="204"/>
      <c r="J99" s="205">
        <f>BK99</f>
        <v>0</v>
      </c>
      <c r="K99" s="201"/>
      <c r="L99" s="206"/>
      <c r="M99" s="207"/>
      <c r="N99" s="208"/>
      <c r="O99" s="208"/>
      <c r="P99" s="209">
        <f>P100+P248+P265+P306+P329+P496+P512+P544</f>
        <v>0</v>
      </c>
      <c r="Q99" s="208"/>
      <c r="R99" s="209">
        <f>R100+R248+R265+R306+R329+R496+R512+R544</f>
        <v>2009.2815407799999</v>
      </c>
      <c r="S99" s="208"/>
      <c r="T99" s="210">
        <f>T100+T248+T265+T306+T329+T496+T512+T544</f>
        <v>1113.6949999999999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90</v>
      </c>
      <c r="AT99" s="212" t="s">
        <v>81</v>
      </c>
      <c r="AU99" s="212" t="s">
        <v>82</v>
      </c>
      <c r="AY99" s="211" t="s">
        <v>152</v>
      </c>
      <c r="BK99" s="213">
        <f>BK100+BK248+BK265+BK306+BK329+BK496+BK512+BK544</f>
        <v>0</v>
      </c>
    </row>
    <row r="100" s="12" customFormat="1" ht="22.8" customHeight="1">
      <c r="A100" s="12"/>
      <c r="B100" s="200"/>
      <c r="C100" s="201"/>
      <c r="D100" s="202" t="s">
        <v>81</v>
      </c>
      <c r="E100" s="214" t="s">
        <v>90</v>
      </c>
      <c r="F100" s="214" t="s">
        <v>248</v>
      </c>
      <c r="G100" s="201"/>
      <c r="H100" s="201"/>
      <c r="I100" s="204"/>
      <c r="J100" s="215">
        <f>BK100</f>
        <v>0</v>
      </c>
      <c r="K100" s="201"/>
      <c r="L100" s="206"/>
      <c r="M100" s="207"/>
      <c r="N100" s="208"/>
      <c r="O100" s="208"/>
      <c r="P100" s="209">
        <f>SUM(P101:P247)</f>
        <v>0</v>
      </c>
      <c r="Q100" s="208"/>
      <c r="R100" s="209">
        <f>SUM(R101:R247)</f>
        <v>1831.66954308</v>
      </c>
      <c r="S100" s="208"/>
      <c r="T100" s="210">
        <f>SUM(T101:T247)</f>
        <v>1113.6949999999999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90</v>
      </c>
      <c r="AT100" s="212" t="s">
        <v>81</v>
      </c>
      <c r="AU100" s="212" t="s">
        <v>90</v>
      </c>
      <c r="AY100" s="211" t="s">
        <v>152</v>
      </c>
      <c r="BK100" s="213">
        <f>SUM(BK101:BK247)</f>
        <v>0</v>
      </c>
    </row>
    <row r="101" s="2" customFormat="1" ht="37.8" customHeight="1">
      <c r="A101" s="42"/>
      <c r="B101" s="43"/>
      <c r="C101" s="216" t="s">
        <v>90</v>
      </c>
      <c r="D101" s="216" t="s">
        <v>155</v>
      </c>
      <c r="E101" s="217" t="s">
        <v>1436</v>
      </c>
      <c r="F101" s="218" t="s">
        <v>1437</v>
      </c>
      <c r="G101" s="219" t="s">
        <v>219</v>
      </c>
      <c r="H101" s="220">
        <v>1193</v>
      </c>
      <c r="I101" s="221"/>
      <c r="J101" s="222">
        <f>ROUND(I101*H101,2)</f>
        <v>0</v>
      </c>
      <c r="K101" s="218" t="s">
        <v>251</v>
      </c>
      <c r="L101" s="48"/>
      <c r="M101" s="223" t="s">
        <v>44</v>
      </c>
      <c r="N101" s="224" t="s">
        <v>53</v>
      </c>
      <c r="O101" s="88"/>
      <c r="P101" s="225">
        <f>O101*H101</f>
        <v>0</v>
      </c>
      <c r="Q101" s="225">
        <v>0</v>
      </c>
      <c r="R101" s="225">
        <f>Q101*H101</f>
        <v>0</v>
      </c>
      <c r="S101" s="225">
        <v>0.29999999999999999</v>
      </c>
      <c r="T101" s="226">
        <f>S101*H101</f>
        <v>357.89999999999998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7" t="s">
        <v>171</v>
      </c>
      <c r="AT101" s="227" t="s">
        <v>155</v>
      </c>
      <c r="AU101" s="227" t="s">
        <v>21</v>
      </c>
      <c r="AY101" s="20" t="s">
        <v>152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90</v>
      </c>
      <c r="BK101" s="228">
        <f>ROUND(I101*H101,2)</f>
        <v>0</v>
      </c>
      <c r="BL101" s="20" t="s">
        <v>171</v>
      </c>
      <c r="BM101" s="227" t="s">
        <v>1438</v>
      </c>
    </row>
    <row r="102" s="2" customFormat="1">
      <c r="A102" s="42"/>
      <c r="B102" s="43"/>
      <c r="C102" s="44"/>
      <c r="D102" s="249" t="s">
        <v>253</v>
      </c>
      <c r="E102" s="44"/>
      <c r="F102" s="250" t="s">
        <v>1439</v>
      </c>
      <c r="G102" s="44"/>
      <c r="H102" s="44"/>
      <c r="I102" s="231"/>
      <c r="J102" s="44"/>
      <c r="K102" s="44"/>
      <c r="L102" s="48"/>
      <c r="M102" s="232"/>
      <c r="N102" s="233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253</v>
      </c>
      <c r="AU102" s="20" t="s">
        <v>21</v>
      </c>
    </row>
    <row r="103" s="13" customFormat="1">
      <c r="A103" s="13"/>
      <c r="B103" s="234"/>
      <c r="C103" s="235"/>
      <c r="D103" s="229" t="s">
        <v>166</v>
      </c>
      <c r="E103" s="236" t="s">
        <v>44</v>
      </c>
      <c r="F103" s="237" t="s">
        <v>1440</v>
      </c>
      <c r="G103" s="235"/>
      <c r="H103" s="238">
        <v>1193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166</v>
      </c>
      <c r="AU103" s="244" t="s">
        <v>21</v>
      </c>
      <c r="AV103" s="13" t="s">
        <v>21</v>
      </c>
      <c r="AW103" s="13" t="s">
        <v>42</v>
      </c>
      <c r="AX103" s="13" t="s">
        <v>90</v>
      </c>
      <c r="AY103" s="244" t="s">
        <v>152</v>
      </c>
    </row>
    <row r="104" s="2" customFormat="1" ht="37.8" customHeight="1">
      <c r="A104" s="42"/>
      <c r="B104" s="43"/>
      <c r="C104" s="216" t="s">
        <v>21</v>
      </c>
      <c r="D104" s="216" t="s">
        <v>155</v>
      </c>
      <c r="E104" s="217" t="s">
        <v>1441</v>
      </c>
      <c r="F104" s="218" t="s">
        <v>1442</v>
      </c>
      <c r="G104" s="219" t="s">
        <v>219</v>
      </c>
      <c r="H104" s="220">
        <v>1193</v>
      </c>
      <c r="I104" s="221"/>
      <c r="J104" s="222">
        <f>ROUND(I104*H104,2)</f>
        <v>0</v>
      </c>
      <c r="K104" s="218" t="s">
        <v>251</v>
      </c>
      <c r="L104" s="48"/>
      <c r="M104" s="223" t="s">
        <v>44</v>
      </c>
      <c r="N104" s="224" t="s">
        <v>53</v>
      </c>
      <c r="O104" s="88"/>
      <c r="P104" s="225">
        <f>O104*H104</f>
        <v>0</v>
      </c>
      <c r="Q104" s="225">
        <v>0</v>
      </c>
      <c r="R104" s="225">
        <f>Q104*H104</f>
        <v>0</v>
      </c>
      <c r="S104" s="225">
        <v>0.28999999999999998</v>
      </c>
      <c r="T104" s="226">
        <f>S104*H104</f>
        <v>345.96999999999997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7" t="s">
        <v>171</v>
      </c>
      <c r="AT104" s="227" t="s">
        <v>155</v>
      </c>
      <c r="AU104" s="227" t="s">
        <v>21</v>
      </c>
      <c r="AY104" s="20" t="s">
        <v>152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90</v>
      </c>
      <c r="BK104" s="228">
        <f>ROUND(I104*H104,2)</f>
        <v>0</v>
      </c>
      <c r="BL104" s="20" t="s">
        <v>171</v>
      </c>
      <c r="BM104" s="227" t="s">
        <v>1443</v>
      </c>
    </row>
    <row r="105" s="2" customFormat="1">
      <c r="A105" s="42"/>
      <c r="B105" s="43"/>
      <c r="C105" s="44"/>
      <c r="D105" s="249" t="s">
        <v>253</v>
      </c>
      <c r="E105" s="44"/>
      <c r="F105" s="250" t="s">
        <v>1444</v>
      </c>
      <c r="G105" s="44"/>
      <c r="H105" s="44"/>
      <c r="I105" s="231"/>
      <c r="J105" s="44"/>
      <c r="K105" s="44"/>
      <c r="L105" s="48"/>
      <c r="M105" s="232"/>
      <c r="N105" s="233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253</v>
      </c>
      <c r="AU105" s="20" t="s">
        <v>21</v>
      </c>
    </row>
    <row r="106" s="2" customFormat="1">
      <c r="A106" s="42"/>
      <c r="B106" s="43"/>
      <c r="C106" s="44"/>
      <c r="D106" s="229" t="s">
        <v>161</v>
      </c>
      <c r="E106" s="44"/>
      <c r="F106" s="230" t="s">
        <v>1381</v>
      </c>
      <c r="G106" s="44"/>
      <c r="H106" s="44"/>
      <c r="I106" s="231"/>
      <c r="J106" s="44"/>
      <c r="K106" s="44"/>
      <c r="L106" s="48"/>
      <c r="M106" s="232"/>
      <c r="N106" s="233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161</v>
      </c>
      <c r="AU106" s="20" t="s">
        <v>21</v>
      </c>
    </row>
    <row r="107" s="13" customFormat="1">
      <c r="A107" s="13"/>
      <c r="B107" s="234"/>
      <c r="C107" s="235"/>
      <c r="D107" s="229" t="s">
        <v>166</v>
      </c>
      <c r="E107" s="236" t="s">
        <v>44</v>
      </c>
      <c r="F107" s="237" t="s">
        <v>1420</v>
      </c>
      <c r="G107" s="235"/>
      <c r="H107" s="238">
        <v>1193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166</v>
      </c>
      <c r="AU107" s="244" t="s">
        <v>21</v>
      </c>
      <c r="AV107" s="13" t="s">
        <v>21</v>
      </c>
      <c r="AW107" s="13" t="s">
        <v>42</v>
      </c>
      <c r="AX107" s="13" t="s">
        <v>82</v>
      </c>
      <c r="AY107" s="244" t="s">
        <v>152</v>
      </c>
    </row>
    <row r="108" s="14" customFormat="1">
      <c r="A108" s="14"/>
      <c r="B108" s="251"/>
      <c r="C108" s="252"/>
      <c r="D108" s="229" t="s">
        <v>166</v>
      </c>
      <c r="E108" s="253" t="s">
        <v>44</v>
      </c>
      <c r="F108" s="254" t="s">
        <v>261</v>
      </c>
      <c r="G108" s="252"/>
      <c r="H108" s="255">
        <v>1193</v>
      </c>
      <c r="I108" s="256"/>
      <c r="J108" s="252"/>
      <c r="K108" s="252"/>
      <c r="L108" s="257"/>
      <c r="M108" s="258"/>
      <c r="N108" s="259"/>
      <c r="O108" s="259"/>
      <c r="P108" s="259"/>
      <c r="Q108" s="259"/>
      <c r="R108" s="259"/>
      <c r="S108" s="259"/>
      <c r="T108" s="26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1" t="s">
        <v>166</v>
      </c>
      <c r="AU108" s="261" t="s">
        <v>21</v>
      </c>
      <c r="AV108" s="14" t="s">
        <v>171</v>
      </c>
      <c r="AW108" s="14" t="s">
        <v>42</v>
      </c>
      <c r="AX108" s="14" t="s">
        <v>90</v>
      </c>
      <c r="AY108" s="261" t="s">
        <v>152</v>
      </c>
    </row>
    <row r="109" s="2" customFormat="1" ht="33" customHeight="1">
      <c r="A109" s="42"/>
      <c r="B109" s="43"/>
      <c r="C109" s="216" t="s">
        <v>167</v>
      </c>
      <c r="D109" s="216" t="s">
        <v>155</v>
      </c>
      <c r="E109" s="217" t="s">
        <v>1445</v>
      </c>
      <c r="F109" s="218" t="s">
        <v>1446</v>
      </c>
      <c r="G109" s="219" t="s">
        <v>219</v>
      </c>
      <c r="H109" s="220">
        <v>6.5</v>
      </c>
      <c r="I109" s="221"/>
      <c r="J109" s="222">
        <f>ROUND(I109*H109,2)</f>
        <v>0</v>
      </c>
      <c r="K109" s="218" t="s">
        <v>251</v>
      </c>
      <c r="L109" s="48"/>
      <c r="M109" s="223" t="s">
        <v>44</v>
      </c>
      <c r="N109" s="224" t="s">
        <v>53</v>
      </c>
      <c r="O109" s="88"/>
      <c r="P109" s="225">
        <f>O109*H109</f>
        <v>0</v>
      </c>
      <c r="Q109" s="225">
        <v>0</v>
      </c>
      <c r="R109" s="225">
        <f>Q109*H109</f>
        <v>0</v>
      </c>
      <c r="S109" s="225">
        <v>0.23999999999999999</v>
      </c>
      <c r="T109" s="226">
        <f>S109*H109</f>
        <v>1.5600000000000001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7" t="s">
        <v>171</v>
      </c>
      <c r="AT109" s="227" t="s">
        <v>155</v>
      </c>
      <c r="AU109" s="227" t="s">
        <v>21</v>
      </c>
      <c r="AY109" s="20" t="s">
        <v>152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90</v>
      </c>
      <c r="BK109" s="228">
        <f>ROUND(I109*H109,2)</f>
        <v>0</v>
      </c>
      <c r="BL109" s="20" t="s">
        <v>171</v>
      </c>
      <c r="BM109" s="227" t="s">
        <v>1447</v>
      </c>
    </row>
    <row r="110" s="2" customFormat="1">
      <c r="A110" s="42"/>
      <c r="B110" s="43"/>
      <c r="C110" s="44"/>
      <c r="D110" s="249" t="s">
        <v>253</v>
      </c>
      <c r="E110" s="44"/>
      <c r="F110" s="250" t="s">
        <v>1448</v>
      </c>
      <c r="G110" s="44"/>
      <c r="H110" s="44"/>
      <c r="I110" s="231"/>
      <c r="J110" s="44"/>
      <c r="K110" s="44"/>
      <c r="L110" s="48"/>
      <c r="M110" s="232"/>
      <c r="N110" s="233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253</v>
      </c>
      <c r="AU110" s="20" t="s">
        <v>21</v>
      </c>
    </row>
    <row r="111" s="13" customFormat="1">
      <c r="A111" s="13"/>
      <c r="B111" s="234"/>
      <c r="C111" s="235"/>
      <c r="D111" s="229" t="s">
        <v>166</v>
      </c>
      <c r="E111" s="236" t="s">
        <v>44</v>
      </c>
      <c r="F111" s="237" t="s">
        <v>1449</v>
      </c>
      <c r="G111" s="235"/>
      <c r="H111" s="238">
        <v>6.5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166</v>
      </c>
      <c r="AU111" s="244" t="s">
        <v>21</v>
      </c>
      <c r="AV111" s="13" t="s">
        <v>21</v>
      </c>
      <c r="AW111" s="13" t="s">
        <v>42</v>
      </c>
      <c r="AX111" s="13" t="s">
        <v>90</v>
      </c>
      <c r="AY111" s="244" t="s">
        <v>152</v>
      </c>
    </row>
    <row r="112" s="2" customFormat="1" ht="33" customHeight="1">
      <c r="A112" s="42"/>
      <c r="B112" s="43"/>
      <c r="C112" s="216" t="s">
        <v>171</v>
      </c>
      <c r="D112" s="216" t="s">
        <v>155</v>
      </c>
      <c r="E112" s="217" t="s">
        <v>262</v>
      </c>
      <c r="F112" s="218" t="s">
        <v>263</v>
      </c>
      <c r="G112" s="219" t="s">
        <v>219</v>
      </c>
      <c r="H112" s="220">
        <v>1193</v>
      </c>
      <c r="I112" s="221"/>
      <c r="J112" s="222">
        <f>ROUND(I112*H112,2)</f>
        <v>0</v>
      </c>
      <c r="K112" s="218" t="s">
        <v>251</v>
      </c>
      <c r="L112" s="48"/>
      <c r="M112" s="223" t="s">
        <v>44</v>
      </c>
      <c r="N112" s="224" t="s">
        <v>53</v>
      </c>
      <c r="O112" s="88"/>
      <c r="P112" s="225">
        <f>O112*H112</f>
        <v>0</v>
      </c>
      <c r="Q112" s="225">
        <v>0</v>
      </c>
      <c r="R112" s="225">
        <f>Q112*H112</f>
        <v>0</v>
      </c>
      <c r="S112" s="225">
        <v>0.22</v>
      </c>
      <c r="T112" s="226">
        <f>S112*H112</f>
        <v>262.45999999999998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7" t="s">
        <v>171</v>
      </c>
      <c r="AT112" s="227" t="s">
        <v>155</v>
      </c>
      <c r="AU112" s="227" t="s">
        <v>21</v>
      </c>
      <c r="AY112" s="20" t="s">
        <v>152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90</v>
      </c>
      <c r="BK112" s="228">
        <f>ROUND(I112*H112,2)</f>
        <v>0</v>
      </c>
      <c r="BL112" s="20" t="s">
        <v>171</v>
      </c>
      <c r="BM112" s="227" t="s">
        <v>1450</v>
      </c>
    </row>
    <row r="113" s="2" customFormat="1">
      <c r="A113" s="42"/>
      <c r="B113" s="43"/>
      <c r="C113" s="44"/>
      <c r="D113" s="249" t="s">
        <v>253</v>
      </c>
      <c r="E113" s="44"/>
      <c r="F113" s="250" t="s">
        <v>265</v>
      </c>
      <c r="G113" s="44"/>
      <c r="H113" s="44"/>
      <c r="I113" s="231"/>
      <c r="J113" s="44"/>
      <c r="K113" s="44"/>
      <c r="L113" s="48"/>
      <c r="M113" s="232"/>
      <c r="N113" s="233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253</v>
      </c>
      <c r="AU113" s="20" t="s">
        <v>21</v>
      </c>
    </row>
    <row r="114" s="13" customFormat="1">
      <c r="A114" s="13"/>
      <c r="B114" s="234"/>
      <c r="C114" s="235"/>
      <c r="D114" s="229" t="s">
        <v>166</v>
      </c>
      <c r="E114" s="236" t="s">
        <v>44</v>
      </c>
      <c r="F114" s="237" t="s">
        <v>1420</v>
      </c>
      <c r="G114" s="235"/>
      <c r="H114" s="238">
        <v>1193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166</v>
      </c>
      <c r="AU114" s="244" t="s">
        <v>21</v>
      </c>
      <c r="AV114" s="13" t="s">
        <v>21</v>
      </c>
      <c r="AW114" s="13" t="s">
        <v>42</v>
      </c>
      <c r="AX114" s="13" t="s">
        <v>90</v>
      </c>
      <c r="AY114" s="244" t="s">
        <v>152</v>
      </c>
    </row>
    <row r="115" s="2" customFormat="1" ht="24.15" customHeight="1">
      <c r="A115" s="42"/>
      <c r="B115" s="43"/>
      <c r="C115" s="216" t="s">
        <v>151</v>
      </c>
      <c r="D115" s="216" t="s">
        <v>155</v>
      </c>
      <c r="E115" s="217" t="s">
        <v>1451</v>
      </c>
      <c r="F115" s="218" t="s">
        <v>1452</v>
      </c>
      <c r="G115" s="219" t="s">
        <v>219</v>
      </c>
      <c r="H115" s="220">
        <v>1193</v>
      </c>
      <c r="I115" s="221"/>
      <c r="J115" s="222">
        <f>ROUND(I115*H115,2)</f>
        <v>0</v>
      </c>
      <c r="K115" s="218" t="s">
        <v>251</v>
      </c>
      <c r="L115" s="48"/>
      <c r="M115" s="223" t="s">
        <v>44</v>
      </c>
      <c r="N115" s="224" t="s">
        <v>53</v>
      </c>
      <c r="O115" s="88"/>
      <c r="P115" s="225">
        <f>O115*H115</f>
        <v>0</v>
      </c>
      <c r="Q115" s="225">
        <v>1.0000000000000001E-05</v>
      </c>
      <c r="R115" s="225">
        <f>Q115*H115</f>
        <v>0.011930000000000001</v>
      </c>
      <c r="S115" s="225">
        <v>0.11500000000000001</v>
      </c>
      <c r="T115" s="226">
        <f>S115*H115</f>
        <v>137.19499999999999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7" t="s">
        <v>171</v>
      </c>
      <c r="AT115" s="227" t="s">
        <v>155</v>
      </c>
      <c r="AU115" s="227" t="s">
        <v>21</v>
      </c>
      <c r="AY115" s="20" t="s">
        <v>152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90</v>
      </c>
      <c r="BK115" s="228">
        <f>ROUND(I115*H115,2)</f>
        <v>0</v>
      </c>
      <c r="BL115" s="20" t="s">
        <v>171</v>
      </c>
      <c r="BM115" s="227" t="s">
        <v>1453</v>
      </c>
    </row>
    <row r="116" s="2" customFormat="1">
      <c r="A116" s="42"/>
      <c r="B116" s="43"/>
      <c r="C116" s="44"/>
      <c r="D116" s="249" t="s">
        <v>253</v>
      </c>
      <c r="E116" s="44"/>
      <c r="F116" s="250" t="s">
        <v>1454</v>
      </c>
      <c r="G116" s="44"/>
      <c r="H116" s="44"/>
      <c r="I116" s="231"/>
      <c r="J116" s="44"/>
      <c r="K116" s="44"/>
      <c r="L116" s="48"/>
      <c r="M116" s="232"/>
      <c r="N116" s="233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253</v>
      </c>
      <c r="AU116" s="20" t="s">
        <v>21</v>
      </c>
    </row>
    <row r="117" s="13" customFormat="1">
      <c r="A117" s="13"/>
      <c r="B117" s="234"/>
      <c r="C117" s="235"/>
      <c r="D117" s="229" t="s">
        <v>166</v>
      </c>
      <c r="E117" s="236" t="s">
        <v>44</v>
      </c>
      <c r="F117" s="237" t="s">
        <v>1420</v>
      </c>
      <c r="G117" s="235"/>
      <c r="H117" s="238">
        <v>1193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166</v>
      </c>
      <c r="AU117" s="244" t="s">
        <v>21</v>
      </c>
      <c r="AV117" s="13" t="s">
        <v>21</v>
      </c>
      <c r="AW117" s="13" t="s">
        <v>42</v>
      </c>
      <c r="AX117" s="13" t="s">
        <v>90</v>
      </c>
      <c r="AY117" s="244" t="s">
        <v>152</v>
      </c>
    </row>
    <row r="118" s="2" customFormat="1" ht="24.15" customHeight="1">
      <c r="A118" s="42"/>
      <c r="B118" s="43"/>
      <c r="C118" s="216" t="s">
        <v>179</v>
      </c>
      <c r="D118" s="216" t="s">
        <v>155</v>
      </c>
      <c r="E118" s="217" t="s">
        <v>1455</v>
      </c>
      <c r="F118" s="218" t="s">
        <v>1456</v>
      </c>
      <c r="G118" s="219" t="s">
        <v>283</v>
      </c>
      <c r="H118" s="220">
        <v>42</v>
      </c>
      <c r="I118" s="221"/>
      <c r="J118" s="222">
        <f>ROUND(I118*H118,2)</f>
        <v>0</v>
      </c>
      <c r="K118" s="218" t="s">
        <v>251</v>
      </c>
      <c r="L118" s="48"/>
      <c r="M118" s="223" t="s">
        <v>44</v>
      </c>
      <c r="N118" s="224" t="s">
        <v>53</v>
      </c>
      <c r="O118" s="88"/>
      <c r="P118" s="225">
        <f>O118*H118</f>
        <v>0</v>
      </c>
      <c r="Q118" s="225">
        <v>0</v>
      </c>
      <c r="R118" s="225">
        <f>Q118*H118</f>
        <v>0</v>
      </c>
      <c r="S118" s="225">
        <v>0.20499999999999999</v>
      </c>
      <c r="T118" s="226">
        <f>S118*H118</f>
        <v>8.6099999999999994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7" t="s">
        <v>171</v>
      </c>
      <c r="AT118" s="227" t="s">
        <v>155</v>
      </c>
      <c r="AU118" s="227" t="s">
        <v>21</v>
      </c>
      <c r="AY118" s="20" t="s">
        <v>152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90</v>
      </c>
      <c r="BK118" s="228">
        <f>ROUND(I118*H118,2)</f>
        <v>0</v>
      </c>
      <c r="BL118" s="20" t="s">
        <v>171</v>
      </c>
      <c r="BM118" s="227" t="s">
        <v>1457</v>
      </c>
    </row>
    <row r="119" s="2" customFormat="1">
      <c r="A119" s="42"/>
      <c r="B119" s="43"/>
      <c r="C119" s="44"/>
      <c r="D119" s="249" t="s">
        <v>253</v>
      </c>
      <c r="E119" s="44"/>
      <c r="F119" s="250" t="s">
        <v>1458</v>
      </c>
      <c r="G119" s="44"/>
      <c r="H119" s="44"/>
      <c r="I119" s="231"/>
      <c r="J119" s="44"/>
      <c r="K119" s="44"/>
      <c r="L119" s="48"/>
      <c r="M119" s="232"/>
      <c r="N119" s="233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253</v>
      </c>
      <c r="AU119" s="20" t="s">
        <v>21</v>
      </c>
    </row>
    <row r="120" s="13" customFormat="1">
      <c r="A120" s="13"/>
      <c r="B120" s="234"/>
      <c r="C120" s="235"/>
      <c r="D120" s="229" t="s">
        <v>166</v>
      </c>
      <c r="E120" s="236" t="s">
        <v>44</v>
      </c>
      <c r="F120" s="237" t="s">
        <v>1459</v>
      </c>
      <c r="G120" s="235"/>
      <c r="H120" s="238">
        <v>42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166</v>
      </c>
      <c r="AU120" s="244" t="s">
        <v>21</v>
      </c>
      <c r="AV120" s="13" t="s">
        <v>21</v>
      </c>
      <c r="AW120" s="13" t="s">
        <v>42</v>
      </c>
      <c r="AX120" s="13" t="s">
        <v>90</v>
      </c>
      <c r="AY120" s="244" t="s">
        <v>152</v>
      </c>
    </row>
    <row r="121" s="2" customFormat="1" ht="16.5" customHeight="1">
      <c r="A121" s="42"/>
      <c r="B121" s="43"/>
      <c r="C121" s="216" t="s">
        <v>184</v>
      </c>
      <c r="D121" s="216" t="s">
        <v>155</v>
      </c>
      <c r="E121" s="217" t="s">
        <v>270</v>
      </c>
      <c r="F121" s="218" t="s">
        <v>271</v>
      </c>
      <c r="G121" s="219" t="s">
        <v>272</v>
      </c>
      <c r="H121" s="220">
        <v>130.73599999999999</v>
      </c>
      <c r="I121" s="221"/>
      <c r="J121" s="222">
        <f>ROUND(I121*H121,2)</f>
        <v>0</v>
      </c>
      <c r="K121" s="218" t="s">
        <v>251</v>
      </c>
      <c r="L121" s="48"/>
      <c r="M121" s="223" t="s">
        <v>44</v>
      </c>
      <c r="N121" s="224" t="s">
        <v>53</v>
      </c>
      <c r="O121" s="88"/>
      <c r="P121" s="225">
        <f>O121*H121</f>
        <v>0</v>
      </c>
      <c r="Q121" s="225">
        <v>3.0000000000000001E-05</v>
      </c>
      <c r="R121" s="225">
        <f>Q121*H121</f>
        <v>0.0039220799999999997</v>
      </c>
      <c r="S121" s="225">
        <v>0</v>
      </c>
      <c r="T121" s="226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7" t="s">
        <v>171</v>
      </c>
      <c r="AT121" s="227" t="s">
        <v>155</v>
      </c>
      <c r="AU121" s="227" t="s">
        <v>21</v>
      </c>
      <c r="AY121" s="20" t="s">
        <v>152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90</v>
      </c>
      <c r="BK121" s="228">
        <f>ROUND(I121*H121,2)</f>
        <v>0</v>
      </c>
      <c r="BL121" s="20" t="s">
        <v>171</v>
      </c>
      <c r="BM121" s="227" t="s">
        <v>1460</v>
      </c>
    </row>
    <row r="122" s="2" customFormat="1">
      <c r="A122" s="42"/>
      <c r="B122" s="43"/>
      <c r="C122" s="44"/>
      <c r="D122" s="249" t="s">
        <v>253</v>
      </c>
      <c r="E122" s="44"/>
      <c r="F122" s="250" t="s">
        <v>274</v>
      </c>
      <c r="G122" s="44"/>
      <c r="H122" s="44"/>
      <c r="I122" s="231"/>
      <c r="J122" s="44"/>
      <c r="K122" s="44"/>
      <c r="L122" s="48"/>
      <c r="M122" s="232"/>
      <c r="N122" s="233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253</v>
      </c>
      <c r="AU122" s="20" t="s">
        <v>21</v>
      </c>
    </row>
    <row r="123" s="13" customFormat="1">
      <c r="A123" s="13"/>
      <c r="B123" s="234"/>
      <c r="C123" s="235"/>
      <c r="D123" s="229" t="s">
        <v>166</v>
      </c>
      <c r="E123" s="236" t="s">
        <v>44</v>
      </c>
      <c r="F123" s="237" t="s">
        <v>1461</v>
      </c>
      <c r="G123" s="235"/>
      <c r="H123" s="238">
        <v>130.73599999999999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166</v>
      </c>
      <c r="AU123" s="244" t="s">
        <v>21</v>
      </c>
      <c r="AV123" s="13" t="s">
        <v>21</v>
      </c>
      <c r="AW123" s="13" t="s">
        <v>42</v>
      </c>
      <c r="AX123" s="13" t="s">
        <v>90</v>
      </c>
      <c r="AY123" s="244" t="s">
        <v>152</v>
      </c>
    </row>
    <row r="124" s="2" customFormat="1" ht="24.15" customHeight="1">
      <c r="A124" s="42"/>
      <c r="B124" s="43"/>
      <c r="C124" s="216" t="s">
        <v>188</v>
      </c>
      <c r="D124" s="216" t="s">
        <v>155</v>
      </c>
      <c r="E124" s="217" t="s">
        <v>276</v>
      </c>
      <c r="F124" s="218" t="s">
        <v>277</v>
      </c>
      <c r="G124" s="219" t="s">
        <v>278</v>
      </c>
      <c r="H124" s="220">
        <v>16.341999999999999</v>
      </c>
      <c r="I124" s="221"/>
      <c r="J124" s="222">
        <f>ROUND(I124*H124,2)</f>
        <v>0</v>
      </c>
      <c r="K124" s="218" t="s">
        <v>251</v>
      </c>
      <c r="L124" s="48"/>
      <c r="M124" s="223" t="s">
        <v>44</v>
      </c>
      <c r="N124" s="224" t="s">
        <v>53</v>
      </c>
      <c r="O124" s="8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7" t="s">
        <v>171</v>
      </c>
      <c r="AT124" s="227" t="s">
        <v>155</v>
      </c>
      <c r="AU124" s="227" t="s">
        <v>21</v>
      </c>
      <c r="AY124" s="20" t="s">
        <v>152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90</v>
      </c>
      <c r="BK124" s="228">
        <f>ROUND(I124*H124,2)</f>
        <v>0</v>
      </c>
      <c r="BL124" s="20" t="s">
        <v>171</v>
      </c>
      <c r="BM124" s="227" t="s">
        <v>1462</v>
      </c>
    </row>
    <row r="125" s="2" customFormat="1">
      <c r="A125" s="42"/>
      <c r="B125" s="43"/>
      <c r="C125" s="44"/>
      <c r="D125" s="249" t="s">
        <v>253</v>
      </c>
      <c r="E125" s="44"/>
      <c r="F125" s="250" t="s">
        <v>280</v>
      </c>
      <c r="G125" s="44"/>
      <c r="H125" s="44"/>
      <c r="I125" s="231"/>
      <c r="J125" s="44"/>
      <c r="K125" s="44"/>
      <c r="L125" s="48"/>
      <c r="M125" s="232"/>
      <c r="N125" s="233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253</v>
      </c>
      <c r="AU125" s="20" t="s">
        <v>21</v>
      </c>
    </row>
    <row r="126" s="13" customFormat="1">
      <c r="A126" s="13"/>
      <c r="B126" s="234"/>
      <c r="C126" s="235"/>
      <c r="D126" s="229" t="s">
        <v>166</v>
      </c>
      <c r="E126" s="236" t="s">
        <v>44</v>
      </c>
      <c r="F126" s="237" t="s">
        <v>1463</v>
      </c>
      <c r="G126" s="235"/>
      <c r="H126" s="238">
        <v>16.341999999999999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166</v>
      </c>
      <c r="AU126" s="244" t="s">
        <v>21</v>
      </c>
      <c r="AV126" s="13" t="s">
        <v>21</v>
      </c>
      <c r="AW126" s="13" t="s">
        <v>42</v>
      </c>
      <c r="AX126" s="13" t="s">
        <v>90</v>
      </c>
      <c r="AY126" s="244" t="s">
        <v>152</v>
      </c>
    </row>
    <row r="127" s="2" customFormat="1" ht="49.05" customHeight="1">
      <c r="A127" s="42"/>
      <c r="B127" s="43"/>
      <c r="C127" s="216" t="s">
        <v>192</v>
      </c>
      <c r="D127" s="216" t="s">
        <v>155</v>
      </c>
      <c r="E127" s="217" t="s">
        <v>1464</v>
      </c>
      <c r="F127" s="218" t="s">
        <v>1465</v>
      </c>
      <c r="G127" s="219" t="s">
        <v>283</v>
      </c>
      <c r="H127" s="220">
        <v>100.41</v>
      </c>
      <c r="I127" s="221"/>
      <c r="J127" s="222">
        <f>ROUND(I127*H127,2)</f>
        <v>0</v>
      </c>
      <c r="K127" s="218" t="s">
        <v>251</v>
      </c>
      <c r="L127" s="48"/>
      <c r="M127" s="223" t="s">
        <v>44</v>
      </c>
      <c r="N127" s="224" t="s">
        <v>53</v>
      </c>
      <c r="O127" s="88"/>
      <c r="P127" s="225">
        <f>O127*H127</f>
        <v>0</v>
      </c>
      <c r="Q127" s="225">
        <v>0.036900000000000002</v>
      </c>
      <c r="R127" s="225">
        <f>Q127*H127</f>
        <v>3.7051289999999999</v>
      </c>
      <c r="S127" s="225">
        <v>0</v>
      </c>
      <c r="T127" s="226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7" t="s">
        <v>171</v>
      </c>
      <c r="AT127" s="227" t="s">
        <v>155</v>
      </c>
      <c r="AU127" s="227" t="s">
        <v>21</v>
      </c>
      <c r="AY127" s="20" t="s">
        <v>152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90</v>
      </c>
      <c r="BK127" s="228">
        <f>ROUND(I127*H127,2)</f>
        <v>0</v>
      </c>
      <c r="BL127" s="20" t="s">
        <v>171</v>
      </c>
      <c r="BM127" s="227" t="s">
        <v>1466</v>
      </c>
    </row>
    <row r="128" s="2" customFormat="1">
      <c r="A128" s="42"/>
      <c r="B128" s="43"/>
      <c r="C128" s="44"/>
      <c r="D128" s="249" t="s">
        <v>253</v>
      </c>
      <c r="E128" s="44"/>
      <c r="F128" s="250" t="s">
        <v>1467</v>
      </c>
      <c r="G128" s="44"/>
      <c r="H128" s="44"/>
      <c r="I128" s="231"/>
      <c r="J128" s="44"/>
      <c r="K128" s="44"/>
      <c r="L128" s="48"/>
      <c r="M128" s="232"/>
      <c r="N128" s="233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253</v>
      </c>
      <c r="AU128" s="20" t="s">
        <v>21</v>
      </c>
    </row>
    <row r="129" s="13" customFormat="1">
      <c r="A129" s="13"/>
      <c r="B129" s="234"/>
      <c r="C129" s="235"/>
      <c r="D129" s="229" t="s">
        <v>166</v>
      </c>
      <c r="E129" s="236" t="s">
        <v>44</v>
      </c>
      <c r="F129" s="237" t="s">
        <v>1468</v>
      </c>
      <c r="G129" s="235"/>
      <c r="H129" s="238">
        <v>39.43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166</v>
      </c>
      <c r="AU129" s="244" t="s">
        <v>21</v>
      </c>
      <c r="AV129" s="13" t="s">
        <v>21</v>
      </c>
      <c r="AW129" s="13" t="s">
        <v>42</v>
      </c>
      <c r="AX129" s="13" t="s">
        <v>82</v>
      </c>
      <c r="AY129" s="244" t="s">
        <v>152</v>
      </c>
    </row>
    <row r="130" s="13" customFormat="1">
      <c r="A130" s="13"/>
      <c r="B130" s="234"/>
      <c r="C130" s="235"/>
      <c r="D130" s="229" t="s">
        <v>166</v>
      </c>
      <c r="E130" s="236" t="s">
        <v>44</v>
      </c>
      <c r="F130" s="237" t="s">
        <v>1469</v>
      </c>
      <c r="G130" s="235"/>
      <c r="H130" s="238">
        <v>3.2999999999999998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166</v>
      </c>
      <c r="AU130" s="244" t="s">
        <v>21</v>
      </c>
      <c r="AV130" s="13" t="s">
        <v>21</v>
      </c>
      <c r="AW130" s="13" t="s">
        <v>42</v>
      </c>
      <c r="AX130" s="13" t="s">
        <v>82</v>
      </c>
      <c r="AY130" s="244" t="s">
        <v>152</v>
      </c>
    </row>
    <row r="131" s="13" customFormat="1">
      <c r="A131" s="13"/>
      <c r="B131" s="234"/>
      <c r="C131" s="235"/>
      <c r="D131" s="229" t="s">
        <v>166</v>
      </c>
      <c r="E131" s="236" t="s">
        <v>44</v>
      </c>
      <c r="F131" s="237" t="s">
        <v>1470</v>
      </c>
      <c r="G131" s="235"/>
      <c r="H131" s="238">
        <v>1.1000000000000001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166</v>
      </c>
      <c r="AU131" s="244" t="s">
        <v>21</v>
      </c>
      <c r="AV131" s="13" t="s">
        <v>21</v>
      </c>
      <c r="AW131" s="13" t="s">
        <v>42</v>
      </c>
      <c r="AX131" s="13" t="s">
        <v>82</v>
      </c>
      <c r="AY131" s="244" t="s">
        <v>152</v>
      </c>
    </row>
    <row r="132" s="13" customFormat="1">
      <c r="A132" s="13"/>
      <c r="B132" s="234"/>
      <c r="C132" s="235"/>
      <c r="D132" s="229" t="s">
        <v>166</v>
      </c>
      <c r="E132" s="236" t="s">
        <v>44</v>
      </c>
      <c r="F132" s="237" t="s">
        <v>1471</v>
      </c>
      <c r="G132" s="235"/>
      <c r="H132" s="238">
        <v>56.579999999999998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166</v>
      </c>
      <c r="AU132" s="244" t="s">
        <v>21</v>
      </c>
      <c r="AV132" s="13" t="s">
        <v>21</v>
      </c>
      <c r="AW132" s="13" t="s">
        <v>42</v>
      </c>
      <c r="AX132" s="13" t="s">
        <v>82</v>
      </c>
      <c r="AY132" s="244" t="s">
        <v>152</v>
      </c>
    </row>
    <row r="133" s="14" customFormat="1">
      <c r="A133" s="14"/>
      <c r="B133" s="251"/>
      <c r="C133" s="252"/>
      <c r="D133" s="229" t="s">
        <v>166</v>
      </c>
      <c r="E133" s="253" t="s">
        <v>44</v>
      </c>
      <c r="F133" s="254" t="s">
        <v>261</v>
      </c>
      <c r="G133" s="252"/>
      <c r="H133" s="255">
        <v>100.41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166</v>
      </c>
      <c r="AU133" s="261" t="s">
        <v>21</v>
      </c>
      <c r="AV133" s="14" t="s">
        <v>171</v>
      </c>
      <c r="AW133" s="14" t="s">
        <v>42</v>
      </c>
      <c r="AX133" s="14" t="s">
        <v>90</v>
      </c>
      <c r="AY133" s="261" t="s">
        <v>152</v>
      </c>
    </row>
    <row r="134" s="2" customFormat="1" ht="49.05" customHeight="1">
      <c r="A134" s="42"/>
      <c r="B134" s="43"/>
      <c r="C134" s="216" t="s">
        <v>198</v>
      </c>
      <c r="D134" s="216" t="s">
        <v>155</v>
      </c>
      <c r="E134" s="217" t="s">
        <v>281</v>
      </c>
      <c r="F134" s="218" t="s">
        <v>282</v>
      </c>
      <c r="G134" s="219" t="s">
        <v>283</v>
      </c>
      <c r="H134" s="220">
        <v>116.72</v>
      </c>
      <c r="I134" s="221"/>
      <c r="J134" s="222">
        <f>ROUND(I134*H134,2)</f>
        <v>0</v>
      </c>
      <c r="K134" s="218" t="s">
        <v>251</v>
      </c>
      <c r="L134" s="48"/>
      <c r="M134" s="223" t="s">
        <v>44</v>
      </c>
      <c r="N134" s="224" t="s">
        <v>53</v>
      </c>
      <c r="O134" s="88"/>
      <c r="P134" s="225">
        <f>O134*H134</f>
        <v>0</v>
      </c>
      <c r="Q134" s="225">
        <v>0.01269</v>
      </c>
      <c r="R134" s="225">
        <f>Q134*H134</f>
        <v>1.4811768000000001</v>
      </c>
      <c r="S134" s="225">
        <v>0</v>
      </c>
      <c r="T134" s="226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7" t="s">
        <v>171</v>
      </c>
      <c r="AT134" s="227" t="s">
        <v>155</v>
      </c>
      <c r="AU134" s="227" t="s">
        <v>21</v>
      </c>
      <c r="AY134" s="20" t="s">
        <v>152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90</v>
      </c>
      <c r="BK134" s="228">
        <f>ROUND(I134*H134,2)</f>
        <v>0</v>
      </c>
      <c r="BL134" s="20" t="s">
        <v>171</v>
      </c>
      <c r="BM134" s="227" t="s">
        <v>1472</v>
      </c>
    </row>
    <row r="135" s="2" customFormat="1">
      <c r="A135" s="42"/>
      <c r="B135" s="43"/>
      <c r="C135" s="44"/>
      <c r="D135" s="249" t="s">
        <v>253</v>
      </c>
      <c r="E135" s="44"/>
      <c r="F135" s="250" t="s">
        <v>285</v>
      </c>
      <c r="G135" s="44"/>
      <c r="H135" s="44"/>
      <c r="I135" s="231"/>
      <c r="J135" s="44"/>
      <c r="K135" s="44"/>
      <c r="L135" s="48"/>
      <c r="M135" s="232"/>
      <c r="N135" s="233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253</v>
      </c>
      <c r="AU135" s="20" t="s">
        <v>21</v>
      </c>
    </row>
    <row r="136" s="13" customFormat="1">
      <c r="A136" s="13"/>
      <c r="B136" s="234"/>
      <c r="C136" s="235"/>
      <c r="D136" s="229" t="s">
        <v>166</v>
      </c>
      <c r="E136" s="236" t="s">
        <v>44</v>
      </c>
      <c r="F136" s="237" t="s">
        <v>1473</v>
      </c>
      <c r="G136" s="235"/>
      <c r="H136" s="238">
        <v>8.8000000000000007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166</v>
      </c>
      <c r="AU136" s="244" t="s">
        <v>21</v>
      </c>
      <c r="AV136" s="13" t="s">
        <v>21</v>
      </c>
      <c r="AW136" s="13" t="s">
        <v>42</v>
      </c>
      <c r="AX136" s="13" t="s">
        <v>82</v>
      </c>
      <c r="AY136" s="244" t="s">
        <v>152</v>
      </c>
    </row>
    <row r="137" s="13" customFormat="1">
      <c r="A137" s="13"/>
      <c r="B137" s="234"/>
      <c r="C137" s="235"/>
      <c r="D137" s="229" t="s">
        <v>166</v>
      </c>
      <c r="E137" s="236" t="s">
        <v>44</v>
      </c>
      <c r="F137" s="237" t="s">
        <v>1474</v>
      </c>
      <c r="G137" s="235"/>
      <c r="H137" s="238">
        <v>99.120000000000005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166</v>
      </c>
      <c r="AU137" s="244" t="s">
        <v>21</v>
      </c>
      <c r="AV137" s="13" t="s">
        <v>21</v>
      </c>
      <c r="AW137" s="13" t="s">
        <v>42</v>
      </c>
      <c r="AX137" s="13" t="s">
        <v>82</v>
      </c>
      <c r="AY137" s="244" t="s">
        <v>152</v>
      </c>
    </row>
    <row r="138" s="13" customFormat="1">
      <c r="A138" s="13"/>
      <c r="B138" s="234"/>
      <c r="C138" s="235"/>
      <c r="D138" s="229" t="s">
        <v>166</v>
      </c>
      <c r="E138" s="236" t="s">
        <v>44</v>
      </c>
      <c r="F138" s="237" t="s">
        <v>1475</v>
      </c>
      <c r="G138" s="235"/>
      <c r="H138" s="238">
        <v>2.2000000000000002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166</v>
      </c>
      <c r="AU138" s="244" t="s">
        <v>21</v>
      </c>
      <c r="AV138" s="13" t="s">
        <v>21</v>
      </c>
      <c r="AW138" s="13" t="s">
        <v>42</v>
      </c>
      <c r="AX138" s="13" t="s">
        <v>82</v>
      </c>
      <c r="AY138" s="244" t="s">
        <v>152</v>
      </c>
    </row>
    <row r="139" s="13" customFormat="1">
      <c r="A139" s="13"/>
      <c r="B139" s="234"/>
      <c r="C139" s="235"/>
      <c r="D139" s="229" t="s">
        <v>166</v>
      </c>
      <c r="E139" s="236" t="s">
        <v>44</v>
      </c>
      <c r="F139" s="237" t="s">
        <v>1476</v>
      </c>
      <c r="G139" s="235"/>
      <c r="H139" s="238">
        <v>6.5999999999999996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166</v>
      </c>
      <c r="AU139" s="244" t="s">
        <v>21</v>
      </c>
      <c r="AV139" s="13" t="s">
        <v>21</v>
      </c>
      <c r="AW139" s="13" t="s">
        <v>42</v>
      </c>
      <c r="AX139" s="13" t="s">
        <v>82</v>
      </c>
      <c r="AY139" s="244" t="s">
        <v>152</v>
      </c>
    </row>
    <row r="140" s="14" customFormat="1">
      <c r="A140" s="14"/>
      <c r="B140" s="251"/>
      <c r="C140" s="252"/>
      <c r="D140" s="229" t="s">
        <v>166</v>
      </c>
      <c r="E140" s="253" t="s">
        <v>44</v>
      </c>
      <c r="F140" s="254" t="s">
        <v>261</v>
      </c>
      <c r="G140" s="252"/>
      <c r="H140" s="255">
        <v>116.72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166</v>
      </c>
      <c r="AU140" s="261" t="s">
        <v>21</v>
      </c>
      <c r="AV140" s="14" t="s">
        <v>171</v>
      </c>
      <c r="AW140" s="14" t="s">
        <v>42</v>
      </c>
      <c r="AX140" s="14" t="s">
        <v>90</v>
      </c>
      <c r="AY140" s="261" t="s">
        <v>152</v>
      </c>
    </row>
    <row r="141" s="2" customFormat="1" ht="49.05" customHeight="1">
      <c r="A141" s="42"/>
      <c r="B141" s="43"/>
      <c r="C141" s="216" t="s">
        <v>203</v>
      </c>
      <c r="D141" s="216" t="s">
        <v>155</v>
      </c>
      <c r="E141" s="217" t="s">
        <v>291</v>
      </c>
      <c r="F141" s="218" t="s">
        <v>292</v>
      </c>
      <c r="G141" s="219" t="s">
        <v>283</v>
      </c>
      <c r="H141" s="220">
        <v>35.200000000000003</v>
      </c>
      <c r="I141" s="221"/>
      <c r="J141" s="222">
        <f>ROUND(I141*H141,2)</f>
        <v>0</v>
      </c>
      <c r="K141" s="218" t="s">
        <v>251</v>
      </c>
      <c r="L141" s="48"/>
      <c r="M141" s="223" t="s">
        <v>44</v>
      </c>
      <c r="N141" s="224" t="s">
        <v>53</v>
      </c>
      <c r="O141" s="88"/>
      <c r="P141" s="225">
        <f>O141*H141</f>
        <v>0</v>
      </c>
      <c r="Q141" s="225">
        <v>0.036900000000000002</v>
      </c>
      <c r="R141" s="225">
        <f>Q141*H141</f>
        <v>1.2988800000000003</v>
      </c>
      <c r="S141" s="225">
        <v>0</v>
      </c>
      <c r="T141" s="226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7" t="s">
        <v>171</v>
      </c>
      <c r="AT141" s="227" t="s">
        <v>155</v>
      </c>
      <c r="AU141" s="227" t="s">
        <v>21</v>
      </c>
      <c r="AY141" s="20" t="s">
        <v>152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90</v>
      </c>
      <c r="BK141" s="228">
        <f>ROUND(I141*H141,2)</f>
        <v>0</v>
      </c>
      <c r="BL141" s="20" t="s">
        <v>171</v>
      </c>
      <c r="BM141" s="227" t="s">
        <v>1477</v>
      </c>
    </row>
    <row r="142" s="2" customFormat="1">
      <c r="A142" s="42"/>
      <c r="B142" s="43"/>
      <c r="C142" s="44"/>
      <c r="D142" s="249" t="s">
        <v>253</v>
      </c>
      <c r="E142" s="44"/>
      <c r="F142" s="250" t="s">
        <v>294</v>
      </c>
      <c r="G142" s="44"/>
      <c r="H142" s="44"/>
      <c r="I142" s="231"/>
      <c r="J142" s="44"/>
      <c r="K142" s="44"/>
      <c r="L142" s="48"/>
      <c r="M142" s="232"/>
      <c r="N142" s="233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253</v>
      </c>
      <c r="AU142" s="20" t="s">
        <v>21</v>
      </c>
    </row>
    <row r="143" s="13" customFormat="1">
      <c r="A143" s="13"/>
      <c r="B143" s="234"/>
      <c r="C143" s="235"/>
      <c r="D143" s="229" t="s">
        <v>166</v>
      </c>
      <c r="E143" s="236" t="s">
        <v>44</v>
      </c>
      <c r="F143" s="237" t="s">
        <v>1478</v>
      </c>
      <c r="G143" s="235"/>
      <c r="H143" s="238">
        <v>20.899999999999999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166</v>
      </c>
      <c r="AU143" s="244" t="s">
        <v>21</v>
      </c>
      <c r="AV143" s="13" t="s">
        <v>21</v>
      </c>
      <c r="AW143" s="13" t="s">
        <v>42</v>
      </c>
      <c r="AX143" s="13" t="s">
        <v>82</v>
      </c>
      <c r="AY143" s="244" t="s">
        <v>152</v>
      </c>
    </row>
    <row r="144" s="13" customFormat="1">
      <c r="A144" s="13"/>
      <c r="B144" s="234"/>
      <c r="C144" s="235"/>
      <c r="D144" s="229" t="s">
        <v>166</v>
      </c>
      <c r="E144" s="236" t="s">
        <v>44</v>
      </c>
      <c r="F144" s="237" t="s">
        <v>1475</v>
      </c>
      <c r="G144" s="235"/>
      <c r="H144" s="238">
        <v>2.2000000000000002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166</v>
      </c>
      <c r="AU144" s="244" t="s">
        <v>21</v>
      </c>
      <c r="AV144" s="13" t="s">
        <v>21</v>
      </c>
      <c r="AW144" s="13" t="s">
        <v>42</v>
      </c>
      <c r="AX144" s="13" t="s">
        <v>82</v>
      </c>
      <c r="AY144" s="244" t="s">
        <v>152</v>
      </c>
    </row>
    <row r="145" s="13" customFormat="1">
      <c r="A145" s="13"/>
      <c r="B145" s="234"/>
      <c r="C145" s="235"/>
      <c r="D145" s="229" t="s">
        <v>166</v>
      </c>
      <c r="E145" s="236" t="s">
        <v>44</v>
      </c>
      <c r="F145" s="237" t="s">
        <v>1470</v>
      </c>
      <c r="G145" s="235"/>
      <c r="H145" s="238">
        <v>1.1000000000000001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166</v>
      </c>
      <c r="AU145" s="244" t="s">
        <v>21</v>
      </c>
      <c r="AV145" s="13" t="s">
        <v>21</v>
      </c>
      <c r="AW145" s="13" t="s">
        <v>42</v>
      </c>
      <c r="AX145" s="13" t="s">
        <v>82</v>
      </c>
      <c r="AY145" s="244" t="s">
        <v>152</v>
      </c>
    </row>
    <row r="146" s="13" customFormat="1">
      <c r="A146" s="13"/>
      <c r="B146" s="234"/>
      <c r="C146" s="235"/>
      <c r="D146" s="229" t="s">
        <v>166</v>
      </c>
      <c r="E146" s="236" t="s">
        <v>44</v>
      </c>
      <c r="F146" s="237" t="s">
        <v>1479</v>
      </c>
      <c r="G146" s="235"/>
      <c r="H146" s="238">
        <v>11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166</v>
      </c>
      <c r="AU146" s="244" t="s">
        <v>21</v>
      </c>
      <c r="AV146" s="13" t="s">
        <v>21</v>
      </c>
      <c r="AW146" s="13" t="s">
        <v>42</v>
      </c>
      <c r="AX146" s="13" t="s">
        <v>82</v>
      </c>
      <c r="AY146" s="244" t="s">
        <v>152</v>
      </c>
    </row>
    <row r="147" s="14" customFormat="1">
      <c r="A147" s="14"/>
      <c r="B147" s="251"/>
      <c r="C147" s="252"/>
      <c r="D147" s="229" t="s">
        <v>166</v>
      </c>
      <c r="E147" s="253" t="s">
        <v>44</v>
      </c>
      <c r="F147" s="254" t="s">
        <v>261</v>
      </c>
      <c r="G147" s="252"/>
      <c r="H147" s="255">
        <v>35.200000000000003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166</v>
      </c>
      <c r="AU147" s="261" t="s">
        <v>21</v>
      </c>
      <c r="AV147" s="14" t="s">
        <v>171</v>
      </c>
      <c r="AW147" s="14" t="s">
        <v>42</v>
      </c>
      <c r="AX147" s="14" t="s">
        <v>90</v>
      </c>
      <c r="AY147" s="261" t="s">
        <v>152</v>
      </c>
    </row>
    <row r="148" s="2" customFormat="1" ht="16.5" customHeight="1">
      <c r="A148" s="42"/>
      <c r="B148" s="43"/>
      <c r="C148" s="216" t="s">
        <v>8</v>
      </c>
      <c r="D148" s="216" t="s">
        <v>155</v>
      </c>
      <c r="E148" s="217" t="s">
        <v>1480</v>
      </c>
      <c r="F148" s="218" t="s">
        <v>1481</v>
      </c>
      <c r="G148" s="219" t="s">
        <v>219</v>
      </c>
      <c r="H148" s="220">
        <v>491</v>
      </c>
      <c r="I148" s="221"/>
      <c r="J148" s="222">
        <f>ROUND(I148*H148,2)</f>
        <v>0</v>
      </c>
      <c r="K148" s="218" t="s">
        <v>251</v>
      </c>
      <c r="L148" s="48"/>
      <c r="M148" s="223" t="s">
        <v>44</v>
      </c>
      <c r="N148" s="224" t="s">
        <v>53</v>
      </c>
      <c r="O148" s="8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7" t="s">
        <v>171</v>
      </c>
      <c r="AT148" s="227" t="s">
        <v>155</v>
      </c>
      <c r="AU148" s="227" t="s">
        <v>21</v>
      </c>
      <c r="AY148" s="20" t="s">
        <v>152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90</v>
      </c>
      <c r="BK148" s="228">
        <f>ROUND(I148*H148,2)</f>
        <v>0</v>
      </c>
      <c r="BL148" s="20" t="s">
        <v>171</v>
      </c>
      <c r="BM148" s="227" t="s">
        <v>1482</v>
      </c>
    </row>
    <row r="149" s="2" customFormat="1">
      <c r="A149" s="42"/>
      <c r="B149" s="43"/>
      <c r="C149" s="44"/>
      <c r="D149" s="249" t="s">
        <v>253</v>
      </c>
      <c r="E149" s="44"/>
      <c r="F149" s="250" t="s">
        <v>1483</v>
      </c>
      <c r="G149" s="44"/>
      <c r="H149" s="44"/>
      <c r="I149" s="231"/>
      <c r="J149" s="44"/>
      <c r="K149" s="44"/>
      <c r="L149" s="48"/>
      <c r="M149" s="232"/>
      <c r="N149" s="233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253</v>
      </c>
      <c r="AU149" s="20" t="s">
        <v>21</v>
      </c>
    </row>
    <row r="150" s="13" customFormat="1">
      <c r="A150" s="13"/>
      <c r="B150" s="234"/>
      <c r="C150" s="235"/>
      <c r="D150" s="229" t="s">
        <v>166</v>
      </c>
      <c r="E150" s="236" t="s">
        <v>44</v>
      </c>
      <c r="F150" s="237" t="s">
        <v>1484</v>
      </c>
      <c r="G150" s="235"/>
      <c r="H150" s="238">
        <v>491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166</v>
      </c>
      <c r="AU150" s="244" t="s">
        <v>21</v>
      </c>
      <c r="AV150" s="13" t="s">
        <v>21</v>
      </c>
      <c r="AW150" s="13" t="s">
        <v>42</v>
      </c>
      <c r="AX150" s="13" t="s">
        <v>90</v>
      </c>
      <c r="AY150" s="244" t="s">
        <v>152</v>
      </c>
    </row>
    <row r="151" s="2" customFormat="1" ht="24.15" customHeight="1">
      <c r="A151" s="42"/>
      <c r="B151" s="43"/>
      <c r="C151" s="216" t="s">
        <v>220</v>
      </c>
      <c r="D151" s="216" t="s">
        <v>155</v>
      </c>
      <c r="E151" s="217" t="s">
        <v>1485</v>
      </c>
      <c r="F151" s="218" t="s">
        <v>1486</v>
      </c>
      <c r="G151" s="219" t="s">
        <v>212</v>
      </c>
      <c r="H151" s="220">
        <v>1.571</v>
      </c>
      <c r="I151" s="221"/>
      <c r="J151" s="222">
        <f>ROUND(I151*H151,2)</f>
        <v>0</v>
      </c>
      <c r="K151" s="218" t="s">
        <v>251</v>
      </c>
      <c r="L151" s="48"/>
      <c r="M151" s="223" t="s">
        <v>44</v>
      </c>
      <c r="N151" s="224" t="s">
        <v>53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27" t="s">
        <v>171</v>
      </c>
      <c r="AT151" s="227" t="s">
        <v>155</v>
      </c>
      <c r="AU151" s="227" t="s">
        <v>21</v>
      </c>
      <c r="AY151" s="20" t="s">
        <v>152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90</v>
      </c>
      <c r="BK151" s="228">
        <f>ROUND(I151*H151,2)</f>
        <v>0</v>
      </c>
      <c r="BL151" s="20" t="s">
        <v>171</v>
      </c>
      <c r="BM151" s="227" t="s">
        <v>1487</v>
      </c>
    </row>
    <row r="152" s="2" customFormat="1">
      <c r="A152" s="42"/>
      <c r="B152" s="43"/>
      <c r="C152" s="44"/>
      <c r="D152" s="249" t="s">
        <v>253</v>
      </c>
      <c r="E152" s="44"/>
      <c r="F152" s="250" t="s">
        <v>1488</v>
      </c>
      <c r="G152" s="44"/>
      <c r="H152" s="44"/>
      <c r="I152" s="231"/>
      <c r="J152" s="44"/>
      <c r="K152" s="44"/>
      <c r="L152" s="48"/>
      <c r="M152" s="232"/>
      <c r="N152" s="233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253</v>
      </c>
      <c r="AU152" s="20" t="s">
        <v>21</v>
      </c>
    </row>
    <row r="153" s="13" customFormat="1">
      <c r="A153" s="13"/>
      <c r="B153" s="234"/>
      <c r="C153" s="235"/>
      <c r="D153" s="229" t="s">
        <v>166</v>
      </c>
      <c r="E153" s="236" t="s">
        <v>44</v>
      </c>
      <c r="F153" s="237" t="s">
        <v>1489</v>
      </c>
      <c r="G153" s="235"/>
      <c r="H153" s="238">
        <v>1.571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166</v>
      </c>
      <c r="AU153" s="244" t="s">
        <v>21</v>
      </c>
      <c r="AV153" s="13" t="s">
        <v>21</v>
      </c>
      <c r="AW153" s="13" t="s">
        <v>42</v>
      </c>
      <c r="AX153" s="13" t="s">
        <v>82</v>
      </c>
      <c r="AY153" s="244" t="s">
        <v>152</v>
      </c>
    </row>
    <row r="154" s="14" customFormat="1">
      <c r="A154" s="14"/>
      <c r="B154" s="251"/>
      <c r="C154" s="252"/>
      <c r="D154" s="229" t="s">
        <v>166</v>
      </c>
      <c r="E154" s="253" t="s">
        <v>44</v>
      </c>
      <c r="F154" s="254" t="s">
        <v>261</v>
      </c>
      <c r="G154" s="252"/>
      <c r="H154" s="255">
        <v>1.571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166</v>
      </c>
      <c r="AU154" s="261" t="s">
        <v>21</v>
      </c>
      <c r="AV154" s="14" t="s">
        <v>171</v>
      </c>
      <c r="AW154" s="14" t="s">
        <v>42</v>
      </c>
      <c r="AX154" s="14" t="s">
        <v>90</v>
      </c>
      <c r="AY154" s="261" t="s">
        <v>152</v>
      </c>
    </row>
    <row r="155" s="2" customFormat="1" ht="24.15" customHeight="1">
      <c r="A155" s="42"/>
      <c r="B155" s="43"/>
      <c r="C155" s="216" t="s">
        <v>334</v>
      </c>
      <c r="D155" s="216" t="s">
        <v>155</v>
      </c>
      <c r="E155" s="217" t="s">
        <v>305</v>
      </c>
      <c r="F155" s="218" t="s">
        <v>306</v>
      </c>
      <c r="G155" s="219" t="s">
        <v>212</v>
      </c>
      <c r="H155" s="220">
        <v>1304.502</v>
      </c>
      <c r="I155" s="221"/>
      <c r="J155" s="222">
        <f>ROUND(I155*H155,2)</f>
        <v>0</v>
      </c>
      <c r="K155" s="218" t="s">
        <v>251</v>
      </c>
      <c r="L155" s="48"/>
      <c r="M155" s="223" t="s">
        <v>44</v>
      </c>
      <c r="N155" s="224" t="s">
        <v>53</v>
      </c>
      <c r="O155" s="8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7" t="s">
        <v>171</v>
      </c>
      <c r="AT155" s="227" t="s">
        <v>155</v>
      </c>
      <c r="AU155" s="227" t="s">
        <v>21</v>
      </c>
      <c r="AY155" s="20" t="s">
        <v>152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90</v>
      </c>
      <c r="BK155" s="228">
        <f>ROUND(I155*H155,2)</f>
        <v>0</v>
      </c>
      <c r="BL155" s="20" t="s">
        <v>171</v>
      </c>
      <c r="BM155" s="227" t="s">
        <v>1490</v>
      </c>
    </row>
    <row r="156" s="2" customFormat="1">
      <c r="A156" s="42"/>
      <c r="B156" s="43"/>
      <c r="C156" s="44"/>
      <c r="D156" s="249" t="s">
        <v>253</v>
      </c>
      <c r="E156" s="44"/>
      <c r="F156" s="250" t="s">
        <v>308</v>
      </c>
      <c r="G156" s="44"/>
      <c r="H156" s="44"/>
      <c r="I156" s="231"/>
      <c r="J156" s="44"/>
      <c r="K156" s="44"/>
      <c r="L156" s="48"/>
      <c r="M156" s="232"/>
      <c r="N156" s="233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253</v>
      </c>
      <c r="AU156" s="20" t="s">
        <v>21</v>
      </c>
    </row>
    <row r="157" s="13" customFormat="1">
      <c r="A157" s="13"/>
      <c r="B157" s="234"/>
      <c r="C157" s="235"/>
      <c r="D157" s="229" t="s">
        <v>166</v>
      </c>
      <c r="E157" s="236" t="s">
        <v>44</v>
      </c>
      <c r="F157" s="237" t="s">
        <v>1491</v>
      </c>
      <c r="G157" s="235"/>
      <c r="H157" s="238">
        <v>1708.6400000000001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166</v>
      </c>
      <c r="AU157" s="244" t="s">
        <v>21</v>
      </c>
      <c r="AV157" s="13" t="s">
        <v>21</v>
      </c>
      <c r="AW157" s="13" t="s">
        <v>42</v>
      </c>
      <c r="AX157" s="13" t="s">
        <v>82</v>
      </c>
      <c r="AY157" s="244" t="s">
        <v>152</v>
      </c>
    </row>
    <row r="158" s="13" customFormat="1">
      <c r="A158" s="13"/>
      <c r="B158" s="234"/>
      <c r="C158" s="235"/>
      <c r="D158" s="229" t="s">
        <v>166</v>
      </c>
      <c r="E158" s="236" t="s">
        <v>44</v>
      </c>
      <c r="F158" s="237" t="s">
        <v>1492</v>
      </c>
      <c r="G158" s="235"/>
      <c r="H158" s="238">
        <v>-352.334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166</v>
      </c>
      <c r="AU158" s="244" t="s">
        <v>21</v>
      </c>
      <c r="AV158" s="13" t="s">
        <v>21</v>
      </c>
      <c r="AW158" s="13" t="s">
        <v>42</v>
      </c>
      <c r="AX158" s="13" t="s">
        <v>82</v>
      </c>
      <c r="AY158" s="244" t="s">
        <v>152</v>
      </c>
    </row>
    <row r="159" s="13" customFormat="1">
      <c r="A159" s="13"/>
      <c r="B159" s="234"/>
      <c r="C159" s="235"/>
      <c r="D159" s="229" t="s">
        <v>166</v>
      </c>
      <c r="E159" s="236" t="s">
        <v>44</v>
      </c>
      <c r="F159" s="237" t="s">
        <v>1493</v>
      </c>
      <c r="G159" s="235"/>
      <c r="H159" s="238">
        <v>366.30000000000001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166</v>
      </c>
      <c r="AU159" s="244" t="s">
        <v>21</v>
      </c>
      <c r="AV159" s="13" t="s">
        <v>21</v>
      </c>
      <c r="AW159" s="13" t="s">
        <v>42</v>
      </c>
      <c r="AX159" s="13" t="s">
        <v>82</v>
      </c>
      <c r="AY159" s="244" t="s">
        <v>152</v>
      </c>
    </row>
    <row r="160" s="13" customFormat="1">
      <c r="A160" s="13"/>
      <c r="B160" s="234"/>
      <c r="C160" s="235"/>
      <c r="D160" s="229" t="s">
        <v>166</v>
      </c>
      <c r="E160" s="236" t="s">
        <v>44</v>
      </c>
      <c r="F160" s="237" t="s">
        <v>1494</v>
      </c>
      <c r="G160" s="235"/>
      <c r="H160" s="238">
        <v>-70.373999999999995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166</v>
      </c>
      <c r="AU160" s="244" t="s">
        <v>21</v>
      </c>
      <c r="AV160" s="13" t="s">
        <v>21</v>
      </c>
      <c r="AW160" s="13" t="s">
        <v>42</v>
      </c>
      <c r="AX160" s="13" t="s">
        <v>82</v>
      </c>
      <c r="AY160" s="244" t="s">
        <v>152</v>
      </c>
    </row>
    <row r="161" s="13" customFormat="1">
      <c r="A161" s="13"/>
      <c r="B161" s="234"/>
      <c r="C161" s="235"/>
      <c r="D161" s="229" t="s">
        <v>166</v>
      </c>
      <c r="E161" s="236" t="s">
        <v>44</v>
      </c>
      <c r="F161" s="237" t="s">
        <v>1495</v>
      </c>
      <c r="G161" s="235"/>
      <c r="H161" s="238">
        <v>-21.603999999999999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166</v>
      </c>
      <c r="AU161" s="244" t="s">
        <v>21</v>
      </c>
      <c r="AV161" s="13" t="s">
        <v>21</v>
      </c>
      <c r="AW161" s="13" t="s">
        <v>42</v>
      </c>
      <c r="AX161" s="13" t="s">
        <v>82</v>
      </c>
      <c r="AY161" s="244" t="s">
        <v>152</v>
      </c>
    </row>
    <row r="162" s="15" customFormat="1">
      <c r="A162" s="15"/>
      <c r="B162" s="278"/>
      <c r="C162" s="279"/>
      <c r="D162" s="229" t="s">
        <v>166</v>
      </c>
      <c r="E162" s="280" t="s">
        <v>59</v>
      </c>
      <c r="F162" s="281" t="s">
        <v>1496</v>
      </c>
      <c r="G162" s="279"/>
      <c r="H162" s="282">
        <v>1630.6279999999999</v>
      </c>
      <c r="I162" s="283"/>
      <c r="J162" s="279"/>
      <c r="K162" s="279"/>
      <c r="L162" s="284"/>
      <c r="M162" s="285"/>
      <c r="N162" s="286"/>
      <c r="O162" s="286"/>
      <c r="P162" s="286"/>
      <c r="Q162" s="286"/>
      <c r="R162" s="286"/>
      <c r="S162" s="286"/>
      <c r="T162" s="28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8" t="s">
        <v>166</v>
      </c>
      <c r="AU162" s="288" t="s">
        <v>21</v>
      </c>
      <c r="AV162" s="15" t="s">
        <v>167</v>
      </c>
      <c r="AW162" s="15" t="s">
        <v>42</v>
      </c>
      <c r="AX162" s="15" t="s">
        <v>82</v>
      </c>
      <c r="AY162" s="288" t="s">
        <v>152</v>
      </c>
    </row>
    <row r="163" s="13" customFormat="1">
      <c r="A163" s="13"/>
      <c r="B163" s="234"/>
      <c r="C163" s="235"/>
      <c r="D163" s="229" t="s">
        <v>166</v>
      </c>
      <c r="E163" s="236" t="s">
        <v>44</v>
      </c>
      <c r="F163" s="237" t="s">
        <v>1497</v>
      </c>
      <c r="G163" s="235"/>
      <c r="H163" s="238">
        <v>1304.502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166</v>
      </c>
      <c r="AU163" s="244" t="s">
        <v>21</v>
      </c>
      <c r="AV163" s="13" t="s">
        <v>21</v>
      </c>
      <c r="AW163" s="13" t="s">
        <v>42</v>
      </c>
      <c r="AX163" s="13" t="s">
        <v>90</v>
      </c>
      <c r="AY163" s="244" t="s">
        <v>152</v>
      </c>
    </row>
    <row r="164" s="2" customFormat="1" ht="33" customHeight="1">
      <c r="A164" s="42"/>
      <c r="B164" s="43"/>
      <c r="C164" s="216" t="s">
        <v>339</v>
      </c>
      <c r="D164" s="216" t="s">
        <v>155</v>
      </c>
      <c r="E164" s="217" t="s">
        <v>1498</v>
      </c>
      <c r="F164" s="218" t="s">
        <v>1499</v>
      </c>
      <c r="G164" s="219" t="s">
        <v>212</v>
      </c>
      <c r="H164" s="220">
        <v>244.59399999999999</v>
      </c>
      <c r="I164" s="221"/>
      <c r="J164" s="222">
        <f>ROUND(I164*H164,2)</f>
        <v>0</v>
      </c>
      <c r="K164" s="218" t="s">
        <v>251</v>
      </c>
      <c r="L164" s="48"/>
      <c r="M164" s="223" t="s">
        <v>44</v>
      </c>
      <c r="N164" s="224" t="s">
        <v>53</v>
      </c>
      <c r="O164" s="8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7" t="s">
        <v>171</v>
      </c>
      <c r="AT164" s="227" t="s">
        <v>155</v>
      </c>
      <c r="AU164" s="227" t="s">
        <v>21</v>
      </c>
      <c r="AY164" s="20" t="s">
        <v>152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90</v>
      </c>
      <c r="BK164" s="228">
        <f>ROUND(I164*H164,2)</f>
        <v>0</v>
      </c>
      <c r="BL164" s="20" t="s">
        <v>171</v>
      </c>
      <c r="BM164" s="227" t="s">
        <v>1500</v>
      </c>
    </row>
    <row r="165" s="2" customFormat="1">
      <c r="A165" s="42"/>
      <c r="B165" s="43"/>
      <c r="C165" s="44"/>
      <c r="D165" s="249" t="s">
        <v>253</v>
      </c>
      <c r="E165" s="44"/>
      <c r="F165" s="250" t="s">
        <v>1501</v>
      </c>
      <c r="G165" s="44"/>
      <c r="H165" s="44"/>
      <c r="I165" s="231"/>
      <c r="J165" s="44"/>
      <c r="K165" s="44"/>
      <c r="L165" s="48"/>
      <c r="M165" s="232"/>
      <c r="N165" s="233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253</v>
      </c>
      <c r="AU165" s="20" t="s">
        <v>21</v>
      </c>
    </row>
    <row r="166" s="13" customFormat="1">
      <c r="A166" s="13"/>
      <c r="B166" s="234"/>
      <c r="C166" s="235"/>
      <c r="D166" s="229" t="s">
        <v>166</v>
      </c>
      <c r="E166" s="236" t="s">
        <v>44</v>
      </c>
      <c r="F166" s="237" t="s">
        <v>1502</v>
      </c>
      <c r="G166" s="235"/>
      <c r="H166" s="238">
        <v>244.59399999999999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166</v>
      </c>
      <c r="AU166" s="244" t="s">
        <v>21</v>
      </c>
      <c r="AV166" s="13" t="s">
        <v>21</v>
      </c>
      <c r="AW166" s="13" t="s">
        <v>42</v>
      </c>
      <c r="AX166" s="13" t="s">
        <v>90</v>
      </c>
      <c r="AY166" s="244" t="s">
        <v>152</v>
      </c>
    </row>
    <row r="167" s="2" customFormat="1" ht="33" customHeight="1">
      <c r="A167" s="42"/>
      <c r="B167" s="43"/>
      <c r="C167" s="216" t="s">
        <v>345</v>
      </c>
      <c r="D167" s="216" t="s">
        <v>155</v>
      </c>
      <c r="E167" s="217" t="s">
        <v>1503</v>
      </c>
      <c r="F167" s="218" t="s">
        <v>1504</v>
      </c>
      <c r="G167" s="219" t="s">
        <v>212</v>
      </c>
      <c r="H167" s="220">
        <v>81.531000000000006</v>
      </c>
      <c r="I167" s="221"/>
      <c r="J167" s="222">
        <f>ROUND(I167*H167,2)</f>
        <v>0</v>
      </c>
      <c r="K167" s="218" t="s">
        <v>251</v>
      </c>
      <c r="L167" s="48"/>
      <c r="M167" s="223" t="s">
        <v>44</v>
      </c>
      <c r="N167" s="224" t="s">
        <v>53</v>
      </c>
      <c r="O167" s="88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27" t="s">
        <v>171</v>
      </c>
      <c r="AT167" s="227" t="s">
        <v>155</v>
      </c>
      <c r="AU167" s="227" t="s">
        <v>21</v>
      </c>
      <c r="AY167" s="20" t="s">
        <v>152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90</v>
      </c>
      <c r="BK167" s="228">
        <f>ROUND(I167*H167,2)</f>
        <v>0</v>
      </c>
      <c r="BL167" s="20" t="s">
        <v>171</v>
      </c>
      <c r="BM167" s="227" t="s">
        <v>1505</v>
      </c>
    </row>
    <row r="168" s="2" customFormat="1">
      <c r="A168" s="42"/>
      <c r="B168" s="43"/>
      <c r="C168" s="44"/>
      <c r="D168" s="249" t="s">
        <v>253</v>
      </c>
      <c r="E168" s="44"/>
      <c r="F168" s="250" t="s">
        <v>1506</v>
      </c>
      <c r="G168" s="44"/>
      <c r="H168" s="44"/>
      <c r="I168" s="231"/>
      <c r="J168" s="44"/>
      <c r="K168" s="44"/>
      <c r="L168" s="48"/>
      <c r="M168" s="232"/>
      <c r="N168" s="233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253</v>
      </c>
      <c r="AU168" s="20" t="s">
        <v>21</v>
      </c>
    </row>
    <row r="169" s="13" customFormat="1">
      <c r="A169" s="13"/>
      <c r="B169" s="234"/>
      <c r="C169" s="235"/>
      <c r="D169" s="229" t="s">
        <v>166</v>
      </c>
      <c r="E169" s="236" t="s">
        <v>44</v>
      </c>
      <c r="F169" s="237" t="s">
        <v>1507</v>
      </c>
      <c r="G169" s="235"/>
      <c r="H169" s="238">
        <v>81.531000000000006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166</v>
      </c>
      <c r="AU169" s="244" t="s">
        <v>21</v>
      </c>
      <c r="AV169" s="13" t="s">
        <v>21</v>
      </c>
      <c r="AW169" s="13" t="s">
        <v>42</v>
      </c>
      <c r="AX169" s="13" t="s">
        <v>90</v>
      </c>
      <c r="AY169" s="244" t="s">
        <v>152</v>
      </c>
    </row>
    <row r="170" s="2" customFormat="1" ht="24.15" customHeight="1">
      <c r="A170" s="42"/>
      <c r="B170" s="43"/>
      <c r="C170" s="216" t="s">
        <v>351</v>
      </c>
      <c r="D170" s="216" t="s">
        <v>155</v>
      </c>
      <c r="E170" s="217" t="s">
        <v>1508</v>
      </c>
      <c r="F170" s="218" t="s">
        <v>1509</v>
      </c>
      <c r="G170" s="219" t="s">
        <v>212</v>
      </c>
      <c r="H170" s="220">
        <v>392.42000000000002</v>
      </c>
      <c r="I170" s="221"/>
      <c r="J170" s="222">
        <f>ROUND(I170*H170,2)</f>
        <v>0</v>
      </c>
      <c r="K170" s="218" t="s">
        <v>251</v>
      </c>
      <c r="L170" s="48"/>
      <c r="M170" s="223" t="s">
        <v>44</v>
      </c>
      <c r="N170" s="224" t="s">
        <v>53</v>
      </c>
      <c r="O170" s="88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7" t="s">
        <v>171</v>
      </c>
      <c r="AT170" s="227" t="s">
        <v>155</v>
      </c>
      <c r="AU170" s="227" t="s">
        <v>21</v>
      </c>
      <c r="AY170" s="20" t="s">
        <v>152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90</v>
      </c>
      <c r="BK170" s="228">
        <f>ROUND(I170*H170,2)</f>
        <v>0</v>
      </c>
      <c r="BL170" s="20" t="s">
        <v>171</v>
      </c>
      <c r="BM170" s="227" t="s">
        <v>1510</v>
      </c>
    </row>
    <row r="171" s="2" customFormat="1">
      <c r="A171" s="42"/>
      <c r="B171" s="43"/>
      <c r="C171" s="44"/>
      <c r="D171" s="249" t="s">
        <v>253</v>
      </c>
      <c r="E171" s="44"/>
      <c r="F171" s="250" t="s">
        <v>1511</v>
      </c>
      <c r="G171" s="44"/>
      <c r="H171" s="44"/>
      <c r="I171" s="231"/>
      <c r="J171" s="44"/>
      <c r="K171" s="44"/>
      <c r="L171" s="48"/>
      <c r="M171" s="232"/>
      <c r="N171" s="233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253</v>
      </c>
      <c r="AU171" s="20" t="s">
        <v>21</v>
      </c>
    </row>
    <row r="172" s="13" customFormat="1">
      <c r="A172" s="13"/>
      <c r="B172" s="234"/>
      <c r="C172" s="235"/>
      <c r="D172" s="229" t="s">
        <v>166</v>
      </c>
      <c r="E172" s="236" t="s">
        <v>44</v>
      </c>
      <c r="F172" s="237" t="s">
        <v>1512</v>
      </c>
      <c r="G172" s="235"/>
      <c r="H172" s="238">
        <v>392.42000000000002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166</v>
      </c>
      <c r="AU172" s="244" t="s">
        <v>21</v>
      </c>
      <c r="AV172" s="13" t="s">
        <v>21</v>
      </c>
      <c r="AW172" s="13" t="s">
        <v>42</v>
      </c>
      <c r="AX172" s="13" t="s">
        <v>90</v>
      </c>
      <c r="AY172" s="244" t="s">
        <v>152</v>
      </c>
    </row>
    <row r="173" s="2" customFormat="1" ht="33" customHeight="1">
      <c r="A173" s="42"/>
      <c r="B173" s="43"/>
      <c r="C173" s="216" t="s">
        <v>357</v>
      </c>
      <c r="D173" s="216" t="s">
        <v>155</v>
      </c>
      <c r="E173" s="217" t="s">
        <v>1513</v>
      </c>
      <c r="F173" s="218" t="s">
        <v>1514</v>
      </c>
      <c r="G173" s="219" t="s">
        <v>283</v>
      </c>
      <c r="H173" s="220">
        <v>6</v>
      </c>
      <c r="I173" s="221"/>
      <c r="J173" s="222">
        <f>ROUND(I173*H173,2)</f>
        <v>0</v>
      </c>
      <c r="K173" s="218" t="s">
        <v>251</v>
      </c>
      <c r="L173" s="48"/>
      <c r="M173" s="223" t="s">
        <v>44</v>
      </c>
      <c r="N173" s="224" t="s">
        <v>53</v>
      </c>
      <c r="O173" s="88"/>
      <c r="P173" s="225">
        <f>O173*H173</f>
        <v>0</v>
      </c>
      <c r="Q173" s="225">
        <v>0.001</v>
      </c>
      <c r="R173" s="225">
        <f>Q173*H173</f>
        <v>0.0060000000000000001</v>
      </c>
      <c r="S173" s="225">
        <v>0</v>
      </c>
      <c r="T173" s="226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7" t="s">
        <v>171</v>
      </c>
      <c r="AT173" s="227" t="s">
        <v>155</v>
      </c>
      <c r="AU173" s="227" t="s">
        <v>21</v>
      </c>
      <c r="AY173" s="20" t="s">
        <v>152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90</v>
      </c>
      <c r="BK173" s="228">
        <f>ROUND(I173*H173,2)</f>
        <v>0</v>
      </c>
      <c r="BL173" s="20" t="s">
        <v>171</v>
      </c>
      <c r="BM173" s="227" t="s">
        <v>1515</v>
      </c>
    </row>
    <row r="174" s="2" customFormat="1">
      <c r="A174" s="42"/>
      <c r="B174" s="43"/>
      <c r="C174" s="44"/>
      <c r="D174" s="249" t="s">
        <v>253</v>
      </c>
      <c r="E174" s="44"/>
      <c r="F174" s="250" t="s">
        <v>1516</v>
      </c>
      <c r="G174" s="44"/>
      <c r="H174" s="44"/>
      <c r="I174" s="231"/>
      <c r="J174" s="44"/>
      <c r="K174" s="44"/>
      <c r="L174" s="48"/>
      <c r="M174" s="232"/>
      <c r="N174" s="233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253</v>
      </c>
      <c r="AU174" s="20" t="s">
        <v>21</v>
      </c>
    </row>
    <row r="175" s="13" customFormat="1">
      <c r="A175" s="13"/>
      <c r="B175" s="234"/>
      <c r="C175" s="235"/>
      <c r="D175" s="229" t="s">
        <v>166</v>
      </c>
      <c r="E175" s="236" t="s">
        <v>44</v>
      </c>
      <c r="F175" s="237" t="s">
        <v>179</v>
      </c>
      <c r="G175" s="235"/>
      <c r="H175" s="238">
        <v>6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166</v>
      </c>
      <c r="AU175" s="244" t="s">
        <v>21</v>
      </c>
      <c r="AV175" s="13" t="s">
        <v>21</v>
      </c>
      <c r="AW175" s="13" t="s">
        <v>42</v>
      </c>
      <c r="AX175" s="13" t="s">
        <v>90</v>
      </c>
      <c r="AY175" s="244" t="s">
        <v>152</v>
      </c>
    </row>
    <row r="176" s="2" customFormat="1" ht="16.5" customHeight="1">
      <c r="A176" s="42"/>
      <c r="B176" s="43"/>
      <c r="C176" s="262" t="s">
        <v>362</v>
      </c>
      <c r="D176" s="262" t="s">
        <v>391</v>
      </c>
      <c r="E176" s="263" t="s">
        <v>1517</v>
      </c>
      <c r="F176" s="264" t="s">
        <v>1518</v>
      </c>
      <c r="G176" s="265" t="s">
        <v>283</v>
      </c>
      <c r="H176" s="266">
        <v>6.0599999999999996</v>
      </c>
      <c r="I176" s="267"/>
      <c r="J176" s="268">
        <f>ROUND(I176*H176,2)</f>
        <v>0</v>
      </c>
      <c r="K176" s="264" t="s">
        <v>44</v>
      </c>
      <c r="L176" s="269"/>
      <c r="M176" s="270" t="s">
        <v>44</v>
      </c>
      <c r="N176" s="271" t="s">
        <v>53</v>
      </c>
      <c r="O176" s="88"/>
      <c r="P176" s="225">
        <f>O176*H176</f>
        <v>0</v>
      </c>
      <c r="Q176" s="225">
        <v>0.12777</v>
      </c>
      <c r="R176" s="225">
        <f>Q176*H176</f>
        <v>0.77428619999999992</v>
      </c>
      <c r="S176" s="225">
        <v>0</v>
      </c>
      <c r="T176" s="226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7" t="s">
        <v>188</v>
      </c>
      <c r="AT176" s="227" t="s">
        <v>391</v>
      </c>
      <c r="AU176" s="227" t="s">
        <v>21</v>
      </c>
      <c r="AY176" s="20" t="s">
        <v>152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90</v>
      </c>
      <c r="BK176" s="228">
        <f>ROUND(I176*H176,2)</f>
        <v>0</v>
      </c>
      <c r="BL176" s="20" t="s">
        <v>171</v>
      </c>
      <c r="BM176" s="227" t="s">
        <v>1519</v>
      </c>
    </row>
    <row r="177" s="13" customFormat="1">
      <c r="A177" s="13"/>
      <c r="B177" s="234"/>
      <c r="C177" s="235"/>
      <c r="D177" s="229" t="s">
        <v>166</v>
      </c>
      <c r="E177" s="236" t="s">
        <v>44</v>
      </c>
      <c r="F177" s="237" t="s">
        <v>1520</v>
      </c>
      <c r="G177" s="235"/>
      <c r="H177" s="238">
        <v>6.0599999999999996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166</v>
      </c>
      <c r="AU177" s="244" t="s">
        <v>21</v>
      </c>
      <c r="AV177" s="13" t="s">
        <v>21</v>
      </c>
      <c r="AW177" s="13" t="s">
        <v>42</v>
      </c>
      <c r="AX177" s="13" t="s">
        <v>90</v>
      </c>
      <c r="AY177" s="244" t="s">
        <v>152</v>
      </c>
    </row>
    <row r="178" s="2" customFormat="1" ht="33" customHeight="1">
      <c r="A178" s="42"/>
      <c r="B178" s="43"/>
      <c r="C178" s="216" t="s">
        <v>370</v>
      </c>
      <c r="D178" s="216" t="s">
        <v>155</v>
      </c>
      <c r="E178" s="217" t="s">
        <v>1521</v>
      </c>
      <c r="F178" s="218" t="s">
        <v>1522</v>
      </c>
      <c r="G178" s="219" t="s">
        <v>283</v>
      </c>
      <c r="H178" s="220">
        <v>30</v>
      </c>
      <c r="I178" s="221"/>
      <c r="J178" s="222">
        <f>ROUND(I178*H178,2)</f>
        <v>0</v>
      </c>
      <c r="K178" s="218" t="s">
        <v>251</v>
      </c>
      <c r="L178" s="48"/>
      <c r="M178" s="223" t="s">
        <v>44</v>
      </c>
      <c r="N178" s="224" t="s">
        <v>53</v>
      </c>
      <c r="O178" s="88"/>
      <c r="P178" s="225">
        <f>O178*H178</f>
        <v>0</v>
      </c>
      <c r="Q178" s="225">
        <v>0.001</v>
      </c>
      <c r="R178" s="225">
        <f>Q178*H178</f>
        <v>0.029999999999999999</v>
      </c>
      <c r="S178" s="225">
        <v>0</v>
      </c>
      <c r="T178" s="226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7" t="s">
        <v>171</v>
      </c>
      <c r="AT178" s="227" t="s">
        <v>155</v>
      </c>
      <c r="AU178" s="227" t="s">
        <v>21</v>
      </c>
      <c r="AY178" s="20" t="s">
        <v>152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90</v>
      </c>
      <c r="BK178" s="228">
        <f>ROUND(I178*H178,2)</f>
        <v>0</v>
      </c>
      <c r="BL178" s="20" t="s">
        <v>171</v>
      </c>
      <c r="BM178" s="227" t="s">
        <v>1523</v>
      </c>
    </row>
    <row r="179" s="2" customFormat="1">
      <c r="A179" s="42"/>
      <c r="B179" s="43"/>
      <c r="C179" s="44"/>
      <c r="D179" s="249" t="s">
        <v>253</v>
      </c>
      <c r="E179" s="44"/>
      <c r="F179" s="250" t="s">
        <v>1524</v>
      </c>
      <c r="G179" s="44"/>
      <c r="H179" s="44"/>
      <c r="I179" s="231"/>
      <c r="J179" s="44"/>
      <c r="K179" s="44"/>
      <c r="L179" s="48"/>
      <c r="M179" s="232"/>
      <c r="N179" s="233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253</v>
      </c>
      <c r="AU179" s="20" t="s">
        <v>21</v>
      </c>
    </row>
    <row r="180" s="13" customFormat="1">
      <c r="A180" s="13"/>
      <c r="B180" s="234"/>
      <c r="C180" s="235"/>
      <c r="D180" s="229" t="s">
        <v>166</v>
      </c>
      <c r="E180" s="236" t="s">
        <v>44</v>
      </c>
      <c r="F180" s="237" t="s">
        <v>439</v>
      </c>
      <c r="G180" s="235"/>
      <c r="H180" s="238">
        <v>30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166</v>
      </c>
      <c r="AU180" s="244" t="s">
        <v>21</v>
      </c>
      <c r="AV180" s="13" t="s">
        <v>21</v>
      </c>
      <c r="AW180" s="13" t="s">
        <v>42</v>
      </c>
      <c r="AX180" s="13" t="s">
        <v>90</v>
      </c>
      <c r="AY180" s="244" t="s">
        <v>152</v>
      </c>
    </row>
    <row r="181" s="2" customFormat="1" ht="16.5" customHeight="1">
      <c r="A181" s="42"/>
      <c r="B181" s="43"/>
      <c r="C181" s="262" t="s">
        <v>7</v>
      </c>
      <c r="D181" s="262" t="s">
        <v>391</v>
      </c>
      <c r="E181" s="263" t="s">
        <v>1517</v>
      </c>
      <c r="F181" s="264" t="s">
        <v>1518</v>
      </c>
      <c r="G181" s="265" t="s">
        <v>283</v>
      </c>
      <c r="H181" s="266">
        <v>30.300000000000001</v>
      </c>
      <c r="I181" s="267"/>
      <c r="J181" s="268">
        <f>ROUND(I181*H181,2)</f>
        <v>0</v>
      </c>
      <c r="K181" s="264" t="s">
        <v>44</v>
      </c>
      <c r="L181" s="269"/>
      <c r="M181" s="270" t="s">
        <v>44</v>
      </c>
      <c r="N181" s="271" t="s">
        <v>53</v>
      </c>
      <c r="O181" s="88"/>
      <c r="P181" s="225">
        <f>O181*H181</f>
        <v>0</v>
      </c>
      <c r="Q181" s="225">
        <v>0.12777</v>
      </c>
      <c r="R181" s="225">
        <f>Q181*H181</f>
        <v>3.8714309999999998</v>
      </c>
      <c r="S181" s="225">
        <v>0</v>
      </c>
      <c r="T181" s="226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27" t="s">
        <v>188</v>
      </c>
      <c r="AT181" s="227" t="s">
        <v>391</v>
      </c>
      <c r="AU181" s="227" t="s">
        <v>21</v>
      </c>
      <c r="AY181" s="20" t="s">
        <v>152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90</v>
      </c>
      <c r="BK181" s="228">
        <f>ROUND(I181*H181,2)</f>
        <v>0</v>
      </c>
      <c r="BL181" s="20" t="s">
        <v>171</v>
      </c>
      <c r="BM181" s="227" t="s">
        <v>1525</v>
      </c>
    </row>
    <row r="182" s="13" customFormat="1">
      <c r="A182" s="13"/>
      <c r="B182" s="234"/>
      <c r="C182" s="235"/>
      <c r="D182" s="229" t="s">
        <v>166</v>
      </c>
      <c r="E182" s="236" t="s">
        <v>44</v>
      </c>
      <c r="F182" s="237" t="s">
        <v>1526</v>
      </c>
      <c r="G182" s="235"/>
      <c r="H182" s="238">
        <v>30.300000000000001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166</v>
      </c>
      <c r="AU182" s="244" t="s">
        <v>21</v>
      </c>
      <c r="AV182" s="13" t="s">
        <v>21</v>
      </c>
      <c r="AW182" s="13" t="s">
        <v>42</v>
      </c>
      <c r="AX182" s="13" t="s">
        <v>90</v>
      </c>
      <c r="AY182" s="244" t="s">
        <v>152</v>
      </c>
    </row>
    <row r="183" s="2" customFormat="1" ht="21.75" customHeight="1">
      <c r="A183" s="42"/>
      <c r="B183" s="43"/>
      <c r="C183" s="216" t="s">
        <v>380</v>
      </c>
      <c r="D183" s="216" t="s">
        <v>155</v>
      </c>
      <c r="E183" s="217" t="s">
        <v>1527</v>
      </c>
      <c r="F183" s="218" t="s">
        <v>1528</v>
      </c>
      <c r="G183" s="219" t="s">
        <v>219</v>
      </c>
      <c r="H183" s="220">
        <v>480</v>
      </c>
      <c r="I183" s="221"/>
      <c r="J183" s="222">
        <f>ROUND(I183*H183,2)</f>
        <v>0</v>
      </c>
      <c r="K183" s="218" t="s">
        <v>251</v>
      </c>
      <c r="L183" s="48"/>
      <c r="M183" s="223" t="s">
        <v>44</v>
      </c>
      <c r="N183" s="224" t="s">
        <v>53</v>
      </c>
      <c r="O183" s="88"/>
      <c r="P183" s="225">
        <f>O183*H183</f>
        <v>0</v>
      </c>
      <c r="Q183" s="225">
        <v>0.00084000000000000003</v>
      </c>
      <c r="R183" s="225">
        <f>Q183*H183</f>
        <v>0.4032</v>
      </c>
      <c r="S183" s="225">
        <v>0</v>
      </c>
      <c r="T183" s="226">
        <f>S183*H183</f>
        <v>0</v>
      </c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R183" s="227" t="s">
        <v>171</v>
      </c>
      <c r="AT183" s="227" t="s">
        <v>155</v>
      </c>
      <c r="AU183" s="227" t="s">
        <v>21</v>
      </c>
      <c r="AY183" s="20" t="s">
        <v>152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90</v>
      </c>
      <c r="BK183" s="228">
        <f>ROUND(I183*H183,2)</f>
        <v>0</v>
      </c>
      <c r="BL183" s="20" t="s">
        <v>171</v>
      </c>
      <c r="BM183" s="227" t="s">
        <v>1529</v>
      </c>
    </row>
    <row r="184" s="2" customFormat="1">
      <c r="A184" s="42"/>
      <c r="B184" s="43"/>
      <c r="C184" s="44"/>
      <c r="D184" s="249" t="s">
        <v>253</v>
      </c>
      <c r="E184" s="44"/>
      <c r="F184" s="250" t="s">
        <v>1530</v>
      </c>
      <c r="G184" s="44"/>
      <c r="H184" s="44"/>
      <c r="I184" s="231"/>
      <c r="J184" s="44"/>
      <c r="K184" s="44"/>
      <c r="L184" s="48"/>
      <c r="M184" s="232"/>
      <c r="N184" s="233"/>
      <c r="O184" s="88"/>
      <c r="P184" s="88"/>
      <c r="Q184" s="88"/>
      <c r="R184" s="88"/>
      <c r="S184" s="88"/>
      <c r="T184" s="89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T184" s="20" t="s">
        <v>253</v>
      </c>
      <c r="AU184" s="20" t="s">
        <v>21</v>
      </c>
    </row>
    <row r="185" s="13" customFormat="1">
      <c r="A185" s="13"/>
      <c r="B185" s="234"/>
      <c r="C185" s="235"/>
      <c r="D185" s="229" t="s">
        <v>166</v>
      </c>
      <c r="E185" s="236" t="s">
        <v>44</v>
      </c>
      <c r="F185" s="237" t="s">
        <v>1531</v>
      </c>
      <c r="G185" s="235"/>
      <c r="H185" s="238">
        <v>480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166</v>
      </c>
      <c r="AU185" s="244" t="s">
        <v>21</v>
      </c>
      <c r="AV185" s="13" t="s">
        <v>21</v>
      </c>
      <c r="AW185" s="13" t="s">
        <v>42</v>
      </c>
      <c r="AX185" s="13" t="s">
        <v>90</v>
      </c>
      <c r="AY185" s="244" t="s">
        <v>152</v>
      </c>
    </row>
    <row r="186" s="2" customFormat="1" ht="24.15" customHeight="1">
      <c r="A186" s="42"/>
      <c r="B186" s="43"/>
      <c r="C186" s="216" t="s">
        <v>390</v>
      </c>
      <c r="D186" s="216" t="s">
        <v>155</v>
      </c>
      <c r="E186" s="217" t="s">
        <v>1532</v>
      </c>
      <c r="F186" s="218" t="s">
        <v>1533</v>
      </c>
      <c r="G186" s="219" t="s">
        <v>219</v>
      </c>
      <c r="H186" s="220">
        <v>3297.48</v>
      </c>
      <c r="I186" s="221"/>
      <c r="J186" s="222">
        <f>ROUND(I186*H186,2)</f>
        <v>0</v>
      </c>
      <c r="K186" s="218" t="s">
        <v>251</v>
      </c>
      <c r="L186" s="48"/>
      <c r="M186" s="223" t="s">
        <v>44</v>
      </c>
      <c r="N186" s="224" t="s">
        <v>53</v>
      </c>
      <c r="O186" s="88"/>
      <c r="P186" s="225">
        <f>O186*H186</f>
        <v>0</v>
      </c>
      <c r="Q186" s="225">
        <v>0.00084999999999999995</v>
      </c>
      <c r="R186" s="225">
        <f>Q186*H186</f>
        <v>2.8028580000000001</v>
      </c>
      <c r="S186" s="225">
        <v>0</v>
      </c>
      <c r="T186" s="226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7" t="s">
        <v>171</v>
      </c>
      <c r="AT186" s="227" t="s">
        <v>155</v>
      </c>
      <c r="AU186" s="227" t="s">
        <v>21</v>
      </c>
      <c r="AY186" s="20" t="s">
        <v>152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90</v>
      </c>
      <c r="BK186" s="228">
        <f>ROUND(I186*H186,2)</f>
        <v>0</v>
      </c>
      <c r="BL186" s="20" t="s">
        <v>171</v>
      </c>
      <c r="BM186" s="227" t="s">
        <v>1534</v>
      </c>
    </row>
    <row r="187" s="2" customFormat="1">
      <c r="A187" s="42"/>
      <c r="B187" s="43"/>
      <c r="C187" s="44"/>
      <c r="D187" s="249" t="s">
        <v>253</v>
      </c>
      <c r="E187" s="44"/>
      <c r="F187" s="250" t="s">
        <v>1535</v>
      </c>
      <c r="G187" s="44"/>
      <c r="H187" s="44"/>
      <c r="I187" s="231"/>
      <c r="J187" s="44"/>
      <c r="K187" s="44"/>
      <c r="L187" s="48"/>
      <c r="M187" s="232"/>
      <c r="N187" s="233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253</v>
      </c>
      <c r="AU187" s="20" t="s">
        <v>21</v>
      </c>
    </row>
    <row r="188" s="13" customFormat="1">
      <c r="A188" s="13"/>
      <c r="B188" s="234"/>
      <c r="C188" s="235"/>
      <c r="D188" s="229" t="s">
        <v>166</v>
      </c>
      <c r="E188" s="236" t="s">
        <v>44</v>
      </c>
      <c r="F188" s="237" t="s">
        <v>1536</v>
      </c>
      <c r="G188" s="235"/>
      <c r="H188" s="238">
        <v>3297.48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166</v>
      </c>
      <c r="AU188" s="244" t="s">
        <v>21</v>
      </c>
      <c r="AV188" s="13" t="s">
        <v>21</v>
      </c>
      <c r="AW188" s="13" t="s">
        <v>42</v>
      </c>
      <c r="AX188" s="13" t="s">
        <v>90</v>
      </c>
      <c r="AY188" s="244" t="s">
        <v>152</v>
      </c>
    </row>
    <row r="189" s="2" customFormat="1" ht="24.15" customHeight="1">
      <c r="A189" s="42"/>
      <c r="B189" s="43"/>
      <c r="C189" s="216" t="s">
        <v>396</v>
      </c>
      <c r="D189" s="216" t="s">
        <v>155</v>
      </c>
      <c r="E189" s="217" t="s">
        <v>1537</v>
      </c>
      <c r="F189" s="218" t="s">
        <v>1538</v>
      </c>
      <c r="G189" s="219" t="s">
        <v>219</v>
      </c>
      <c r="H189" s="220">
        <v>480</v>
      </c>
      <c r="I189" s="221"/>
      <c r="J189" s="222">
        <f>ROUND(I189*H189,2)</f>
        <v>0</v>
      </c>
      <c r="K189" s="218" t="s">
        <v>251</v>
      </c>
      <c r="L189" s="48"/>
      <c r="M189" s="223" t="s">
        <v>44</v>
      </c>
      <c r="N189" s="224" t="s">
        <v>53</v>
      </c>
      <c r="O189" s="8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27" t="s">
        <v>171</v>
      </c>
      <c r="AT189" s="227" t="s">
        <v>155</v>
      </c>
      <c r="AU189" s="227" t="s">
        <v>21</v>
      </c>
      <c r="AY189" s="20" t="s">
        <v>152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90</v>
      </c>
      <c r="BK189" s="228">
        <f>ROUND(I189*H189,2)</f>
        <v>0</v>
      </c>
      <c r="BL189" s="20" t="s">
        <v>171</v>
      </c>
      <c r="BM189" s="227" t="s">
        <v>1539</v>
      </c>
    </row>
    <row r="190" s="2" customFormat="1">
      <c r="A190" s="42"/>
      <c r="B190" s="43"/>
      <c r="C190" s="44"/>
      <c r="D190" s="249" t="s">
        <v>253</v>
      </c>
      <c r="E190" s="44"/>
      <c r="F190" s="250" t="s">
        <v>1540</v>
      </c>
      <c r="G190" s="44"/>
      <c r="H190" s="44"/>
      <c r="I190" s="231"/>
      <c r="J190" s="44"/>
      <c r="K190" s="44"/>
      <c r="L190" s="48"/>
      <c r="M190" s="232"/>
      <c r="N190" s="233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253</v>
      </c>
      <c r="AU190" s="20" t="s">
        <v>21</v>
      </c>
    </row>
    <row r="191" s="13" customFormat="1">
      <c r="A191" s="13"/>
      <c r="B191" s="234"/>
      <c r="C191" s="235"/>
      <c r="D191" s="229" t="s">
        <v>166</v>
      </c>
      <c r="E191" s="236" t="s">
        <v>44</v>
      </c>
      <c r="F191" s="237" t="s">
        <v>1531</v>
      </c>
      <c r="G191" s="235"/>
      <c r="H191" s="238">
        <v>480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166</v>
      </c>
      <c r="AU191" s="244" t="s">
        <v>21</v>
      </c>
      <c r="AV191" s="13" t="s">
        <v>21</v>
      </c>
      <c r="AW191" s="13" t="s">
        <v>42</v>
      </c>
      <c r="AX191" s="13" t="s">
        <v>90</v>
      </c>
      <c r="AY191" s="244" t="s">
        <v>152</v>
      </c>
    </row>
    <row r="192" s="2" customFormat="1" ht="24.15" customHeight="1">
      <c r="A192" s="42"/>
      <c r="B192" s="43"/>
      <c r="C192" s="216" t="s">
        <v>403</v>
      </c>
      <c r="D192" s="216" t="s">
        <v>155</v>
      </c>
      <c r="E192" s="217" t="s">
        <v>1541</v>
      </c>
      <c r="F192" s="218" t="s">
        <v>1542</v>
      </c>
      <c r="G192" s="219" t="s">
        <v>219</v>
      </c>
      <c r="H192" s="220">
        <v>3297.48</v>
      </c>
      <c r="I192" s="221"/>
      <c r="J192" s="222">
        <f>ROUND(I192*H192,2)</f>
        <v>0</v>
      </c>
      <c r="K192" s="218" t="s">
        <v>251</v>
      </c>
      <c r="L192" s="48"/>
      <c r="M192" s="223" t="s">
        <v>44</v>
      </c>
      <c r="N192" s="224" t="s">
        <v>53</v>
      </c>
      <c r="O192" s="88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27" t="s">
        <v>171</v>
      </c>
      <c r="AT192" s="227" t="s">
        <v>155</v>
      </c>
      <c r="AU192" s="227" t="s">
        <v>21</v>
      </c>
      <c r="AY192" s="20" t="s">
        <v>152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90</v>
      </c>
      <c r="BK192" s="228">
        <f>ROUND(I192*H192,2)</f>
        <v>0</v>
      </c>
      <c r="BL192" s="20" t="s">
        <v>171</v>
      </c>
      <c r="BM192" s="227" t="s">
        <v>1543</v>
      </c>
    </row>
    <row r="193" s="2" customFormat="1">
      <c r="A193" s="42"/>
      <c r="B193" s="43"/>
      <c r="C193" s="44"/>
      <c r="D193" s="249" t="s">
        <v>253</v>
      </c>
      <c r="E193" s="44"/>
      <c r="F193" s="250" t="s">
        <v>1544</v>
      </c>
      <c r="G193" s="44"/>
      <c r="H193" s="44"/>
      <c r="I193" s="231"/>
      <c r="J193" s="44"/>
      <c r="K193" s="44"/>
      <c r="L193" s="48"/>
      <c r="M193" s="232"/>
      <c r="N193" s="233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253</v>
      </c>
      <c r="AU193" s="20" t="s">
        <v>21</v>
      </c>
    </row>
    <row r="194" s="13" customFormat="1">
      <c r="A194" s="13"/>
      <c r="B194" s="234"/>
      <c r="C194" s="235"/>
      <c r="D194" s="229" t="s">
        <v>166</v>
      </c>
      <c r="E194" s="236" t="s">
        <v>44</v>
      </c>
      <c r="F194" s="237" t="s">
        <v>1536</v>
      </c>
      <c r="G194" s="235"/>
      <c r="H194" s="238">
        <v>3297.48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166</v>
      </c>
      <c r="AU194" s="244" t="s">
        <v>21</v>
      </c>
      <c r="AV194" s="13" t="s">
        <v>21</v>
      </c>
      <c r="AW194" s="13" t="s">
        <v>42</v>
      </c>
      <c r="AX194" s="13" t="s">
        <v>90</v>
      </c>
      <c r="AY194" s="244" t="s">
        <v>152</v>
      </c>
    </row>
    <row r="195" s="2" customFormat="1" ht="37.8" customHeight="1">
      <c r="A195" s="42"/>
      <c r="B195" s="43"/>
      <c r="C195" s="216" t="s">
        <v>413</v>
      </c>
      <c r="D195" s="216" t="s">
        <v>155</v>
      </c>
      <c r="E195" s="217" t="s">
        <v>1545</v>
      </c>
      <c r="F195" s="218" t="s">
        <v>1546</v>
      </c>
      <c r="G195" s="219" t="s">
        <v>212</v>
      </c>
      <c r="H195" s="220">
        <v>803.21400000000006</v>
      </c>
      <c r="I195" s="221"/>
      <c r="J195" s="222">
        <f>ROUND(I195*H195,2)</f>
        <v>0</v>
      </c>
      <c r="K195" s="218" t="s">
        <v>251</v>
      </c>
      <c r="L195" s="48"/>
      <c r="M195" s="223" t="s">
        <v>44</v>
      </c>
      <c r="N195" s="224" t="s">
        <v>53</v>
      </c>
      <c r="O195" s="88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27" t="s">
        <v>171</v>
      </c>
      <c r="AT195" s="227" t="s">
        <v>155</v>
      </c>
      <c r="AU195" s="227" t="s">
        <v>21</v>
      </c>
      <c r="AY195" s="20" t="s">
        <v>152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90</v>
      </c>
      <c r="BK195" s="228">
        <f>ROUND(I195*H195,2)</f>
        <v>0</v>
      </c>
      <c r="BL195" s="20" t="s">
        <v>171</v>
      </c>
      <c r="BM195" s="227" t="s">
        <v>1547</v>
      </c>
    </row>
    <row r="196" s="2" customFormat="1">
      <c r="A196" s="42"/>
      <c r="B196" s="43"/>
      <c r="C196" s="44"/>
      <c r="D196" s="249" t="s">
        <v>253</v>
      </c>
      <c r="E196" s="44"/>
      <c r="F196" s="250" t="s">
        <v>1548</v>
      </c>
      <c r="G196" s="44"/>
      <c r="H196" s="44"/>
      <c r="I196" s="231"/>
      <c r="J196" s="44"/>
      <c r="K196" s="44"/>
      <c r="L196" s="48"/>
      <c r="M196" s="232"/>
      <c r="N196" s="233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253</v>
      </c>
      <c r="AU196" s="20" t="s">
        <v>21</v>
      </c>
    </row>
    <row r="197" s="13" customFormat="1">
      <c r="A197" s="13"/>
      <c r="B197" s="234"/>
      <c r="C197" s="235"/>
      <c r="D197" s="229" t="s">
        <v>166</v>
      </c>
      <c r="E197" s="236" t="s">
        <v>44</v>
      </c>
      <c r="F197" s="237" t="s">
        <v>1549</v>
      </c>
      <c r="G197" s="235"/>
      <c r="H197" s="238">
        <v>803.21400000000006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166</v>
      </c>
      <c r="AU197" s="244" t="s">
        <v>21</v>
      </c>
      <c r="AV197" s="13" t="s">
        <v>21</v>
      </c>
      <c r="AW197" s="13" t="s">
        <v>42</v>
      </c>
      <c r="AX197" s="13" t="s">
        <v>90</v>
      </c>
      <c r="AY197" s="244" t="s">
        <v>152</v>
      </c>
    </row>
    <row r="198" s="2" customFormat="1" ht="37.8" customHeight="1">
      <c r="A198" s="42"/>
      <c r="B198" s="43"/>
      <c r="C198" s="216" t="s">
        <v>419</v>
      </c>
      <c r="D198" s="216" t="s">
        <v>155</v>
      </c>
      <c r="E198" s="217" t="s">
        <v>1550</v>
      </c>
      <c r="F198" s="218" t="s">
        <v>1551</v>
      </c>
      <c r="G198" s="219" t="s">
        <v>212</v>
      </c>
      <c r="H198" s="220">
        <v>1229.021</v>
      </c>
      <c r="I198" s="221"/>
      <c r="J198" s="222">
        <f>ROUND(I198*H198,2)</f>
        <v>0</v>
      </c>
      <c r="K198" s="218" t="s">
        <v>251</v>
      </c>
      <c r="L198" s="48"/>
      <c r="M198" s="223" t="s">
        <v>44</v>
      </c>
      <c r="N198" s="224" t="s">
        <v>53</v>
      </c>
      <c r="O198" s="88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27" t="s">
        <v>171</v>
      </c>
      <c r="AT198" s="227" t="s">
        <v>155</v>
      </c>
      <c r="AU198" s="227" t="s">
        <v>21</v>
      </c>
      <c r="AY198" s="20" t="s">
        <v>152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90</v>
      </c>
      <c r="BK198" s="228">
        <f>ROUND(I198*H198,2)</f>
        <v>0</v>
      </c>
      <c r="BL198" s="20" t="s">
        <v>171</v>
      </c>
      <c r="BM198" s="227" t="s">
        <v>1552</v>
      </c>
    </row>
    <row r="199" s="2" customFormat="1">
      <c r="A199" s="42"/>
      <c r="B199" s="43"/>
      <c r="C199" s="44"/>
      <c r="D199" s="249" t="s">
        <v>253</v>
      </c>
      <c r="E199" s="44"/>
      <c r="F199" s="250" t="s">
        <v>1553</v>
      </c>
      <c r="G199" s="44"/>
      <c r="H199" s="44"/>
      <c r="I199" s="231"/>
      <c r="J199" s="44"/>
      <c r="K199" s="44"/>
      <c r="L199" s="48"/>
      <c r="M199" s="232"/>
      <c r="N199" s="233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253</v>
      </c>
      <c r="AU199" s="20" t="s">
        <v>21</v>
      </c>
    </row>
    <row r="200" s="13" customFormat="1">
      <c r="A200" s="13"/>
      <c r="B200" s="234"/>
      <c r="C200" s="235"/>
      <c r="D200" s="229" t="s">
        <v>166</v>
      </c>
      <c r="E200" s="236" t="s">
        <v>44</v>
      </c>
      <c r="F200" s="237" t="s">
        <v>1554</v>
      </c>
      <c r="G200" s="235"/>
      <c r="H200" s="238">
        <v>1229.021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166</v>
      </c>
      <c r="AU200" s="244" t="s">
        <v>21</v>
      </c>
      <c r="AV200" s="13" t="s">
        <v>21</v>
      </c>
      <c r="AW200" s="13" t="s">
        <v>42</v>
      </c>
      <c r="AX200" s="13" t="s">
        <v>90</v>
      </c>
      <c r="AY200" s="244" t="s">
        <v>152</v>
      </c>
    </row>
    <row r="201" s="2" customFormat="1" ht="24.15" customHeight="1">
      <c r="A201" s="42"/>
      <c r="B201" s="43"/>
      <c r="C201" s="216" t="s">
        <v>429</v>
      </c>
      <c r="D201" s="216" t="s">
        <v>155</v>
      </c>
      <c r="E201" s="217" t="s">
        <v>358</v>
      </c>
      <c r="F201" s="218" t="s">
        <v>359</v>
      </c>
      <c r="G201" s="219" t="s">
        <v>212</v>
      </c>
      <c r="H201" s="220">
        <v>401.60700000000003</v>
      </c>
      <c r="I201" s="221"/>
      <c r="J201" s="222">
        <f>ROUND(I201*H201,2)</f>
        <v>0</v>
      </c>
      <c r="K201" s="218" t="s">
        <v>251</v>
      </c>
      <c r="L201" s="48"/>
      <c r="M201" s="223" t="s">
        <v>44</v>
      </c>
      <c r="N201" s="224" t="s">
        <v>53</v>
      </c>
      <c r="O201" s="88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R201" s="227" t="s">
        <v>171</v>
      </c>
      <c r="AT201" s="227" t="s">
        <v>155</v>
      </c>
      <c r="AU201" s="227" t="s">
        <v>21</v>
      </c>
      <c r="AY201" s="20" t="s">
        <v>152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90</v>
      </c>
      <c r="BK201" s="228">
        <f>ROUND(I201*H201,2)</f>
        <v>0</v>
      </c>
      <c r="BL201" s="20" t="s">
        <v>171</v>
      </c>
      <c r="BM201" s="227" t="s">
        <v>1555</v>
      </c>
    </row>
    <row r="202" s="2" customFormat="1">
      <c r="A202" s="42"/>
      <c r="B202" s="43"/>
      <c r="C202" s="44"/>
      <c r="D202" s="249" t="s">
        <v>253</v>
      </c>
      <c r="E202" s="44"/>
      <c r="F202" s="250" t="s">
        <v>361</v>
      </c>
      <c r="G202" s="44"/>
      <c r="H202" s="44"/>
      <c r="I202" s="231"/>
      <c r="J202" s="44"/>
      <c r="K202" s="44"/>
      <c r="L202" s="48"/>
      <c r="M202" s="232"/>
      <c r="N202" s="233"/>
      <c r="O202" s="88"/>
      <c r="P202" s="88"/>
      <c r="Q202" s="88"/>
      <c r="R202" s="88"/>
      <c r="S202" s="88"/>
      <c r="T202" s="89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T202" s="20" t="s">
        <v>253</v>
      </c>
      <c r="AU202" s="20" t="s">
        <v>21</v>
      </c>
    </row>
    <row r="203" s="13" customFormat="1">
      <c r="A203" s="13"/>
      <c r="B203" s="234"/>
      <c r="C203" s="235"/>
      <c r="D203" s="229" t="s">
        <v>166</v>
      </c>
      <c r="E203" s="236" t="s">
        <v>44</v>
      </c>
      <c r="F203" s="237" t="s">
        <v>1556</v>
      </c>
      <c r="G203" s="235"/>
      <c r="H203" s="238">
        <v>401.60700000000003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166</v>
      </c>
      <c r="AU203" s="244" t="s">
        <v>21</v>
      </c>
      <c r="AV203" s="13" t="s">
        <v>21</v>
      </c>
      <c r="AW203" s="13" t="s">
        <v>42</v>
      </c>
      <c r="AX203" s="13" t="s">
        <v>90</v>
      </c>
      <c r="AY203" s="244" t="s">
        <v>152</v>
      </c>
    </row>
    <row r="204" s="2" customFormat="1" ht="24.15" customHeight="1">
      <c r="A204" s="42"/>
      <c r="B204" s="43"/>
      <c r="C204" s="216" t="s">
        <v>435</v>
      </c>
      <c r="D204" s="216" t="s">
        <v>155</v>
      </c>
      <c r="E204" s="217" t="s">
        <v>363</v>
      </c>
      <c r="F204" s="218" t="s">
        <v>364</v>
      </c>
      <c r="G204" s="219" t="s">
        <v>365</v>
      </c>
      <c r="H204" s="220">
        <v>2458.0419999999999</v>
      </c>
      <c r="I204" s="221"/>
      <c r="J204" s="222">
        <f>ROUND(I204*H204,2)</f>
        <v>0</v>
      </c>
      <c r="K204" s="218" t="s">
        <v>251</v>
      </c>
      <c r="L204" s="48"/>
      <c r="M204" s="223" t="s">
        <v>44</v>
      </c>
      <c r="N204" s="224" t="s">
        <v>53</v>
      </c>
      <c r="O204" s="88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27" t="s">
        <v>171</v>
      </c>
      <c r="AT204" s="227" t="s">
        <v>155</v>
      </c>
      <c r="AU204" s="227" t="s">
        <v>21</v>
      </c>
      <c r="AY204" s="20" t="s">
        <v>152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90</v>
      </c>
      <c r="BK204" s="228">
        <f>ROUND(I204*H204,2)</f>
        <v>0</v>
      </c>
      <c r="BL204" s="20" t="s">
        <v>171</v>
      </c>
      <c r="BM204" s="227" t="s">
        <v>1557</v>
      </c>
    </row>
    <row r="205" s="2" customFormat="1">
      <c r="A205" s="42"/>
      <c r="B205" s="43"/>
      <c r="C205" s="44"/>
      <c r="D205" s="249" t="s">
        <v>253</v>
      </c>
      <c r="E205" s="44"/>
      <c r="F205" s="250" t="s">
        <v>367</v>
      </c>
      <c r="G205" s="44"/>
      <c r="H205" s="44"/>
      <c r="I205" s="231"/>
      <c r="J205" s="44"/>
      <c r="K205" s="44"/>
      <c r="L205" s="48"/>
      <c r="M205" s="232"/>
      <c r="N205" s="233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253</v>
      </c>
      <c r="AU205" s="20" t="s">
        <v>21</v>
      </c>
    </row>
    <row r="206" s="13" customFormat="1">
      <c r="A206" s="13"/>
      <c r="B206" s="234"/>
      <c r="C206" s="235"/>
      <c r="D206" s="229" t="s">
        <v>166</v>
      </c>
      <c r="E206" s="236" t="s">
        <v>44</v>
      </c>
      <c r="F206" s="237" t="s">
        <v>1558</v>
      </c>
      <c r="G206" s="235"/>
      <c r="H206" s="238">
        <v>2458.0419999999999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166</v>
      </c>
      <c r="AU206" s="244" t="s">
        <v>21</v>
      </c>
      <c r="AV206" s="13" t="s">
        <v>21</v>
      </c>
      <c r="AW206" s="13" t="s">
        <v>42</v>
      </c>
      <c r="AX206" s="13" t="s">
        <v>90</v>
      </c>
      <c r="AY206" s="244" t="s">
        <v>152</v>
      </c>
    </row>
    <row r="207" s="2" customFormat="1" ht="24.15" customHeight="1">
      <c r="A207" s="42"/>
      <c r="B207" s="43"/>
      <c r="C207" s="216" t="s">
        <v>439</v>
      </c>
      <c r="D207" s="216" t="s">
        <v>155</v>
      </c>
      <c r="E207" s="217" t="s">
        <v>371</v>
      </c>
      <c r="F207" s="218" t="s">
        <v>372</v>
      </c>
      <c r="G207" s="219" t="s">
        <v>212</v>
      </c>
      <c r="H207" s="220">
        <v>1229.021</v>
      </c>
      <c r="I207" s="221"/>
      <c r="J207" s="222">
        <f>ROUND(I207*H207,2)</f>
        <v>0</v>
      </c>
      <c r="K207" s="218" t="s">
        <v>251</v>
      </c>
      <c r="L207" s="48"/>
      <c r="M207" s="223" t="s">
        <v>44</v>
      </c>
      <c r="N207" s="224" t="s">
        <v>53</v>
      </c>
      <c r="O207" s="88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7" t="s">
        <v>171</v>
      </c>
      <c r="AT207" s="227" t="s">
        <v>155</v>
      </c>
      <c r="AU207" s="227" t="s">
        <v>21</v>
      </c>
      <c r="AY207" s="20" t="s">
        <v>152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90</v>
      </c>
      <c r="BK207" s="228">
        <f>ROUND(I207*H207,2)</f>
        <v>0</v>
      </c>
      <c r="BL207" s="20" t="s">
        <v>171</v>
      </c>
      <c r="BM207" s="227" t="s">
        <v>1559</v>
      </c>
    </row>
    <row r="208" s="2" customFormat="1">
      <c r="A208" s="42"/>
      <c r="B208" s="43"/>
      <c r="C208" s="44"/>
      <c r="D208" s="249" t="s">
        <v>253</v>
      </c>
      <c r="E208" s="44"/>
      <c r="F208" s="250" t="s">
        <v>374</v>
      </c>
      <c r="G208" s="44"/>
      <c r="H208" s="44"/>
      <c r="I208" s="231"/>
      <c r="J208" s="44"/>
      <c r="K208" s="44"/>
      <c r="L208" s="48"/>
      <c r="M208" s="232"/>
      <c r="N208" s="233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253</v>
      </c>
      <c r="AU208" s="20" t="s">
        <v>21</v>
      </c>
    </row>
    <row r="209" s="13" customFormat="1">
      <c r="A209" s="13"/>
      <c r="B209" s="234"/>
      <c r="C209" s="235"/>
      <c r="D209" s="229" t="s">
        <v>166</v>
      </c>
      <c r="E209" s="236" t="s">
        <v>44</v>
      </c>
      <c r="F209" s="237" t="s">
        <v>59</v>
      </c>
      <c r="G209" s="235"/>
      <c r="H209" s="238">
        <v>1630.6279999999999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166</v>
      </c>
      <c r="AU209" s="244" t="s">
        <v>21</v>
      </c>
      <c r="AV209" s="13" t="s">
        <v>21</v>
      </c>
      <c r="AW209" s="13" t="s">
        <v>42</v>
      </c>
      <c r="AX209" s="13" t="s">
        <v>82</v>
      </c>
      <c r="AY209" s="244" t="s">
        <v>152</v>
      </c>
    </row>
    <row r="210" s="13" customFormat="1">
      <c r="A210" s="13"/>
      <c r="B210" s="234"/>
      <c r="C210" s="235"/>
      <c r="D210" s="229" t="s">
        <v>166</v>
      </c>
      <c r="E210" s="236" t="s">
        <v>44</v>
      </c>
      <c r="F210" s="237" t="s">
        <v>1560</v>
      </c>
      <c r="G210" s="235"/>
      <c r="H210" s="238">
        <v>-882.85699999999997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166</v>
      </c>
      <c r="AU210" s="244" t="s">
        <v>21</v>
      </c>
      <c r="AV210" s="13" t="s">
        <v>21</v>
      </c>
      <c r="AW210" s="13" t="s">
        <v>42</v>
      </c>
      <c r="AX210" s="13" t="s">
        <v>82</v>
      </c>
      <c r="AY210" s="244" t="s">
        <v>152</v>
      </c>
    </row>
    <row r="211" s="13" customFormat="1">
      <c r="A211" s="13"/>
      <c r="B211" s="234"/>
      <c r="C211" s="235"/>
      <c r="D211" s="229" t="s">
        <v>166</v>
      </c>
      <c r="E211" s="236" t="s">
        <v>44</v>
      </c>
      <c r="F211" s="237" t="s">
        <v>1561</v>
      </c>
      <c r="G211" s="235"/>
      <c r="H211" s="238">
        <v>481.25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166</v>
      </c>
      <c r="AU211" s="244" t="s">
        <v>21</v>
      </c>
      <c r="AV211" s="13" t="s">
        <v>21</v>
      </c>
      <c r="AW211" s="13" t="s">
        <v>42</v>
      </c>
      <c r="AX211" s="13" t="s">
        <v>82</v>
      </c>
      <c r="AY211" s="244" t="s">
        <v>152</v>
      </c>
    </row>
    <row r="212" s="14" customFormat="1">
      <c r="A212" s="14"/>
      <c r="B212" s="251"/>
      <c r="C212" s="252"/>
      <c r="D212" s="229" t="s">
        <v>166</v>
      </c>
      <c r="E212" s="253" t="s">
        <v>1423</v>
      </c>
      <c r="F212" s="254" t="s">
        <v>261</v>
      </c>
      <c r="G212" s="252"/>
      <c r="H212" s="255">
        <v>1229.021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166</v>
      </c>
      <c r="AU212" s="261" t="s">
        <v>21</v>
      </c>
      <c r="AV212" s="14" t="s">
        <v>171</v>
      </c>
      <c r="AW212" s="14" t="s">
        <v>42</v>
      </c>
      <c r="AX212" s="14" t="s">
        <v>90</v>
      </c>
      <c r="AY212" s="261" t="s">
        <v>152</v>
      </c>
    </row>
    <row r="213" s="2" customFormat="1" ht="24.15" customHeight="1">
      <c r="A213" s="42"/>
      <c r="B213" s="43"/>
      <c r="C213" s="216" t="s">
        <v>443</v>
      </c>
      <c r="D213" s="216" t="s">
        <v>155</v>
      </c>
      <c r="E213" s="217" t="s">
        <v>375</v>
      </c>
      <c r="F213" s="218" t="s">
        <v>376</v>
      </c>
      <c r="G213" s="219" t="s">
        <v>212</v>
      </c>
      <c r="H213" s="220">
        <v>882.85699999999997</v>
      </c>
      <c r="I213" s="221"/>
      <c r="J213" s="222">
        <f>ROUND(I213*H213,2)</f>
        <v>0</v>
      </c>
      <c r="K213" s="218" t="s">
        <v>251</v>
      </c>
      <c r="L213" s="48"/>
      <c r="M213" s="223" t="s">
        <v>44</v>
      </c>
      <c r="N213" s="224" t="s">
        <v>53</v>
      </c>
      <c r="O213" s="88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27" t="s">
        <v>171</v>
      </c>
      <c r="AT213" s="227" t="s">
        <v>155</v>
      </c>
      <c r="AU213" s="227" t="s">
        <v>21</v>
      </c>
      <c r="AY213" s="20" t="s">
        <v>152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90</v>
      </c>
      <c r="BK213" s="228">
        <f>ROUND(I213*H213,2)</f>
        <v>0</v>
      </c>
      <c r="BL213" s="20" t="s">
        <v>171</v>
      </c>
      <c r="BM213" s="227" t="s">
        <v>1562</v>
      </c>
    </row>
    <row r="214" s="2" customFormat="1">
      <c r="A214" s="42"/>
      <c r="B214" s="43"/>
      <c r="C214" s="44"/>
      <c r="D214" s="249" t="s">
        <v>253</v>
      </c>
      <c r="E214" s="44"/>
      <c r="F214" s="250" t="s">
        <v>378</v>
      </c>
      <c r="G214" s="44"/>
      <c r="H214" s="44"/>
      <c r="I214" s="231"/>
      <c r="J214" s="44"/>
      <c r="K214" s="44"/>
      <c r="L214" s="48"/>
      <c r="M214" s="232"/>
      <c r="N214" s="233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253</v>
      </c>
      <c r="AU214" s="20" t="s">
        <v>21</v>
      </c>
    </row>
    <row r="215" s="13" customFormat="1">
      <c r="A215" s="13"/>
      <c r="B215" s="234"/>
      <c r="C215" s="235"/>
      <c r="D215" s="229" t="s">
        <v>166</v>
      </c>
      <c r="E215" s="236" t="s">
        <v>44</v>
      </c>
      <c r="F215" s="237" t="s">
        <v>59</v>
      </c>
      <c r="G215" s="235"/>
      <c r="H215" s="238">
        <v>1630.6279999999999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166</v>
      </c>
      <c r="AU215" s="244" t="s">
        <v>21</v>
      </c>
      <c r="AV215" s="13" t="s">
        <v>21</v>
      </c>
      <c r="AW215" s="13" t="s">
        <v>42</v>
      </c>
      <c r="AX215" s="13" t="s">
        <v>82</v>
      </c>
      <c r="AY215" s="244" t="s">
        <v>152</v>
      </c>
    </row>
    <row r="216" s="13" customFormat="1">
      <c r="A216" s="13"/>
      <c r="B216" s="234"/>
      <c r="C216" s="235"/>
      <c r="D216" s="229" t="s">
        <v>166</v>
      </c>
      <c r="E216" s="236" t="s">
        <v>44</v>
      </c>
      <c r="F216" s="237" t="s">
        <v>1563</v>
      </c>
      <c r="G216" s="235"/>
      <c r="H216" s="238">
        <v>-396.96300000000002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166</v>
      </c>
      <c r="AU216" s="244" t="s">
        <v>21</v>
      </c>
      <c r="AV216" s="13" t="s">
        <v>21</v>
      </c>
      <c r="AW216" s="13" t="s">
        <v>42</v>
      </c>
      <c r="AX216" s="13" t="s">
        <v>82</v>
      </c>
      <c r="AY216" s="244" t="s">
        <v>152</v>
      </c>
    </row>
    <row r="217" s="13" customFormat="1">
      <c r="A217" s="13"/>
      <c r="B217" s="234"/>
      <c r="C217" s="235"/>
      <c r="D217" s="229" t="s">
        <v>166</v>
      </c>
      <c r="E217" s="236" t="s">
        <v>44</v>
      </c>
      <c r="F217" s="237" t="s">
        <v>1564</v>
      </c>
      <c r="G217" s="235"/>
      <c r="H217" s="238">
        <v>-72.527000000000001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166</v>
      </c>
      <c r="AU217" s="244" t="s">
        <v>21</v>
      </c>
      <c r="AV217" s="13" t="s">
        <v>21</v>
      </c>
      <c r="AW217" s="13" t="s">
        <v>42</v>
      </c>
      <c r="AX217" s="13" t="s">
        <v>82</v>
      </c>
      <c r="AY217" s="244" t="s">
        <v>152</v>
      </c>
    </row>
    <row r="218" s="13" customFormat="1">
      <c r="A218" s="13"/>
      <c r="B218" s="234"/>
      <c r="C218" s="235"/>
      <c r="D218" s="229" t="s">
        <v>166</v>
      </c>
      <c r="E218" s="236" t="s">
        <v>44</v>
      </c>
      <c r="F218" s="237" t="s">
        <v>1565</v>
      </c>
      <c r="G218" s="235"/>
      <c r="H218" s="238">
        <v>-9.9000000000000004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166</v>
      </c>
      <c r="AU218" s="244" t="s">
        <v>21</v>
      </c>
      <c r="AV218" s="13" t="s">
        <v>21</v>
      </c>
      <c r="AW218" s="13" t="s">
        <v>42</v>
      </c>
      <c r="AX218" s="13" t="s">
        <v>82</v>
      </c>
      <c r="AY218" s="244" t="s">
        <v>152</v>
      </c>
    </row>
    <row r="219" s="13" customFormat="1">
      <c r="A219" s="13"/>
      <c r="B219" s="234"/>
      <c r="C219" s="235"/>
      <c r="D219" s="229" t="s">
        <v>166</v>
      </c>
      <c r="E219" s="236" t="s">
        <v>44</v>
      </c>
      <c r="F219" s="237" t="s">
        <v>1566</v>
      </c>
      <c r="G219" s="235"/>
      <c r="H219" s="238">
        <v>-39.689999999999998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166</v>
      </c>
      <c r="AU219" s="244" t="s">
        <v>21</v>
      </c>
      <c r="AV219" s="13" t="s">
        <v>21</v>
      </c>
      <c r="AW219" s="13" t="s">
        <v>42</v>
      </c>
      <c r="AX219" s="13" t="s">
        <v>82</v>
      </c>
      <c r="AY219" s="244" t="s">
        <v>152</v>
      </c>
    </row>
    <row r="220" s="13" customFormat="1">
      <c r="A220" s="13"/>
      <c r="B220" s="234"/>
      <c r="C220" s="235"/>
      <c r="D220" s="229" t="s">
        <v>166</v>
      </c>
      <c r="E220" s="236" t="s">
        <v>44</v>
      </c>
      <c r="F220" s="237" t="s">
        <v>1567</v>
      </c>
      <c r="G220" s="235"/>
      <c r="H220" s="238">
        <v>-140.15700000000001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166</v>
      </c>
      <c r="AU220" s="244" t="s">
        <v>21</v>
      </c>
      <c r="AV220" s="13" t="s">
        <v>21</v>
      </c>
      <c r="AW220" s="13" t="s">
        <v>42</v>
      </c>
      <c r="AX220" s="13" t="s">
        <v>82</v>
      </c>
      <c r="AY220" s="244" t="s">
        <v>152</v>
      </c>
    </row>
    <row r="221" s="13" customFormat="1">
      <c r="A221" s="13"/>
      <c r="B221" s="234"/>
      <c r="C221" s="235"/>
      <c r="D221" s="229" t="s">
        <v>166</v>
      </c>
      <c r="E221" s="236" t="s">
        <v>44</v>
      </c>
      <c r="F221" s="237" t="s">
        <v>1568</v>
      </c>
      <c r="G221" s="235"/>
      <c r="H221" s="238">
        <v>-77.733999999999995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166</v>
      </c>
      <c r="AU221" s="244" t="s">
        <v>21</v>
      </c>
      <c r="AV221" s="13" t="s">
        <v>21</v>
      </c>
      <c r="AW221" s="13" t="s">
        <v>42</v>
      </c>
      <c r="AX221" s="13" t="s">
        <v>82</v>
      </c>
      <c r="AY221" s="244" t="s">
        <v>152</v>
      </c>
    </row>
    <row r="222" s="13" customFormat="1">
      <c r="A222" s="13"/>
      <c r="B222" s="234"/>
      <c r="C222" s="235"/>
      <c r="D222" s="229" t="s">
        <v>166</v>
      </c>
      <c r="E222" s="236" t="s">
        <v>44</v>
      </c>
      <c r="F222" s="237" t="s">
        <v>1569</v>
      </c>
      <c r="G222" s="235"/>
      <c r="H222" s="238">
        <v>-10.800000000000001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166</v>
      </c>
      <c r="AU222" s="244" t="s">
        <v>21</v>
      </c>
      <c r="AV222" s="13" t="s">
        <v>21</v>
      </c>
      <c r="AW222" s="13" t="s">
        <v>42</v>
      </c>
      <c r="AX222" s="13" t="s">
        <v>82</v>
      </c>
      <c r="AY222" s="244" t="s">
        <v>152</v>
      </c>
    </row>
    <row r="223" s="14" customFormat="1">
      <c r="A223" s="14"/>
      <c r="B223" s="251"/>
      <c r="C223" s="252"/>
      <c r="D223" s="229" t="s">
        <v>166</v>
      </c>
      <c r="E223" s="253" t="s">
        <v>1428</v>
      </c>
      <c r="F223" s="254" t="s">
        <v>261</v>
      </c>
      <c r="G223" s="252"/>
      <c r="H223" s="255">
        <v>882.85699999999997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166</v>
      </c>
      <c r="AU223" s="261" t="s">
        <v>21</v>
      </c>
      <c r="AV223" s="14" t="s">
        <v>171</v>
      </c>
      <c r="AW223" s="14" t="s">
        <v>42</v>
      </c>
      <c r="AX223" s="14" t="s">
        <v>90</v>
      </c>
      <c r="AY223" s="261" t="s">
        <v>152</v>
      </c>
    </row>
    <row r="224" s="2" customFormat="1" ht="16.5" customHeight="1">
      <c r="A224" s="42"/>
      <c r="B224" s="43"/>
      <c r="C224" s="262" t="s">
        <v>447</v>
      </c>
      <c r="D224" s="262" t="s">
        <v>391</v>
      </c>
      <c r="E224" s="263" t="s">
        <v>1570</v>
      </c>
      <c r="F224" s="264" t="s">
        <v>1571</v>
      </c>
      <c r="G224" s="265" t="s">
        <v>365</v>
      </c>
      <c r="H224" s="266">
        <v>803.68799999999999</v>
      </c>
      <c r="I224" s="267"/>
      <c r="J224" s="268">
        <f>ROUND(I224*H224,2)</f>
        <v>0</v>
      </c>
      <c r="K224" s="264" t="s">
        <v>251</v>
      </c>
      <c r="L224" s="269"/>
      <c r="M224" s="270" t="s">
        <v>44</v>
      </c>
      <c r="N224" s="271" t="s">
        <v>53</v>
      </c>
      <c r="O224" s="88"/>
      <c r="P224" s="225">
        <f>O224*H224</f>
        <v>0</v>
      </c>
      <c r="Q224" s="225">
        <v>1</v>
      </c>
      <c r="R224" s="225">
        <f>Q224*H224</f>
        <v>803.68799999999999</v>
      </c>
      <c r="S224" s="225">
        <v>0</v>
      </c>
      <c r="T224" s="226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27" t="s">
        <v>188</v>
      </c>
      <c r="AT224" s="227" t="s">
        <v>391</v>
      </c>
      <c r="AU224" s="227" t="s">
        <v>21</v>
      </c>
      <c r="AY224" s="20" t="s">
        <v>152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90</v>
      </c>
      <c r="BK224" s="228">
        <f>ROUND(I224*H224,2)</f>
        <v>0</v>
      </c>
      <c r="BL224" s="20" t="s">
        <v>171</v>
      </c>
      <c r="BM224" s="227" t="s">
        <v>1572</v>
      </c>
    </row>
    <row r="225" s="13" customFormat="1">
      <c r="A225" s="13"/>
      <c r="B225" s="234"/>
      <c r="C225" s="235"/>
      <c r="D225" s="229" t="s">
        <v>166</v>
      </c>
      <c r="E225" s="236" t="s">
        <v>44</v>
      </c>
      <c r="F225" s="237" t="s">
        <v>1573</v>
      </c>
      <c r="G225" s="235"/>
      <c r="H225" s="238">
        <v>478.75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166</v>
      </c>
      <c r="AU225" s="244" t="s">
        <v>21</v>
      </c>
      <c r="AV225" s="13" t="s">
        <v>21</v>
      </c>
      <c r="AW225" s="13" t="s">
        <v>42</v>
      </c>
      <c r="AX225" s="13" t="s">
        <v>82</v>
      </c>
      <c r="AY225" s="244" t="s">
        <v>152</v>
      </c>
    </row>
    <row r="226" s="13" customFormat="1">
      <c r="A226" s="13"/>
      <c r="B226" s="234"/>
      <c r="C226" s="235"/>
      <c r="D226" s="229" t="s">
        <v>166</v>
      </c>
      <c r="E226" s="236" t="s">
        <v>44</v>
      </c>
      <c r="F226" s="237" t="s">
        <v>1574</v>
      </c>
      <c r="G226" s="235"/>
      <c r="H226" s="238">
        <v>2.5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166</v>
      </c>
      <c r="AU226" s="244" t="s">
        <v>21</v>
      </c>
      <c r="AV226" s="13" t="s">
        <v>21</v>
      </c>
      <c r="AW226" s="13" t="s">
        <v>42</v>
      </c>
      <c r="AX226" s="13" t="s">
        <v>82</v>
      </c>
      <c r="AY226" s="244" t="s">
        <v>152</v>
      </c>
    </row>
    <row r="227" s="15" customFormat="1">
      <c r="A227" s="15"/>
      <c r="B227" s="278"/>
      <c r="C227" s="279"/>
      <c r="D227" s="229" t="s">
        <v>166</v>
      </c>
      <c r="E227" s="280" t="s">
        <v>1417</v>
      </c>
      <c r="F227" s="281" t="s">
        <v>1496</v>
      </c>
      <c r="G227" s="279"/>
      <c r="H227" s="282">
        <v>481.25</v>
      </c>
      <c r="I227" s="283"/>
      <c r="J227" s="279"/>
      <c r="K227" s="279"/>
      <c r="L227" s="284"/>
      <c r="M227" s="285"/>
      <c r="N227" s="286"/>
      <c r="O227" s="286"/>
      <c r="P227" s="286"/>
      <c r="Q227" s="286"/>
      <c r="R227" s="286"/>
      <c r="S227" s="286"/>
      <c r="T227" s="28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8" t="s">
        <v>166</v>
      </c>
      <c r="AU227" s="288" t="s">
        <v>21</v>
      </c>
      <c r="AV227" s="15" t="s">
        <v>167</v>
      </c>
      <c r="AW227" s="15" t="s">
        <v>42</v>
      </c>
      <c r="AX227" s="15" t="s">
        <v>82</v>
      </c>
      <c r="AY227" s="288" t="s">
        <v>152</v>
      </c>
    </row>
    <row r="228" s="13" customFormat="1">
      <c r="A228" s="13"/>
      <c r="B228" s="234"/>
      <c r="C228" s="235"/>
      <c r="D228" s="229" t="s">
        <v>166</v>
      </c>
      <c r="E228" s="236" t="s">
        <v>44</v>
      </c>
      <c r="F228" s="237" t="s">
        <v>1575</v>
      </c>
      <c r="G228" s="235"/>
      <c r="H228" s="238">
        <v>803.68799999999999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166</v>
      </c>
      <c r="AU228" s="244" t="s">
        <v>21</v>
      </c>
      <c r="AV228" s="13" t="s">
        <v>21</v>
      </c>
      <c r="AW228" s="13" t="s">
        <v>42</v>
      </c>
      <c r="AX228" s="13" t="s">
        <v>90</v>
      </c>
      <c r="AY228" s="244" t="s">
        <v>152</v>
      </c>
    </row>
    <row r="229" s="2" customFormat="1" ht="37.8" customHeight="1">
      <c r="A229" s="42"/>
      <c r="B229" s="43"/>
      <c r="C229" s="216" t="s">
        <v>451</v>
      </c>
      <c r="D229" s="216" t="s">
        <v>155</v>
      </c>
      <c r="E229" s="217" t="s">
        <v>1576</v>
      </c>
      <c r="F229" s="218" t="s">
        <v>1577</v>
      </c>
      <c r="G229" s="219" t="s">
        <v>212</v>
      </c>
      <c r="H229" s="220">
        <v>606.93299999999999</v>
      </c>
      <c r="I229" s="221"/>
      <c r="J229" s="222">
        <f>ROUND(I229*H229,2)</f>
        <v>0</v>
      </c>
      <c r="K229" s="218" t="s">
        <v>251</v>
      </c>
      <c r="L229" s="48"/>
      <c r="M229" s="223" t="s">
        <v>44</v>
      </c>
      <c r="N229" s="224" t="s">
        <v>53</v>
      </c>
      <c r="O229" s="88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7" t="s">
        <v>171</v>
      </c>
      <c r="AT229" s="227" t="s">
        <v>155</v>
      </c>
      <c r="AU229" s="227" t="s">
        <v>21</v>
      </c>
      <c r="AY229" s="20" t="s">
        <v>152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90</v>
      </c>
      <c r="BK229" s="228">
        <f>ROUND(I229*H229,2)</f>
        <v>0</v>
      </c>
      <c r="BL229" s="20" t="s">
        <v>171</v>
      </c>
      <c r="BM229" s="227" t="s">
        <v>1578</v>
      </c>
    </row>
    <row r="230" s="2" customFormat="1">
      <c r="A230" s="42"/>
      <c r="B230" s="43"/>
      <c r="C230" s="44"/>
      <c r="D230" s="249" t="s">
        <v>253</v>
      </c>
      <c r="E230" s="44"/>
      <c r="F230" s="250" t="s">
        <v>1579</v>
      </c>
      <c r="G230" s="44"/>
      <c r="H230" s="44"/>
      <c r="I230" s="231"/>
      <c r="J230" s="44"/>
      <c r="K230" s="44"/>
      <c r="L230" s="48"/>
      <c r="M230" s="232"/>
      <c r="N230" s="233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253</v>
      </c>
      <c r="AU230" s="20" t="s">
        <v>21</v>
      </c>
    </row>
    <row r="231" s="13" customFormat="1">
      <c r="A231" s="13"/>
      <c r="B231" s="234"/>
      <c r="C231" s="235"/>
      <c r="D231" s="229" t="s">
        <v>166</v>
      </c>
      <c r="E231" s="236" t="s">
        <v>44</v>
      </c>
      <c r="F231" s="237" t="s">
        <v>1580</v>
      </c>
      <c r="G231" s="235"/>
      <c r="H231" s="238">
        <v>351.23399999999998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166</v>
      </c>
      <c r="AU231" s="244" t="s">
        <v>21</v>
      </c>
      <c r="AV231" s="13" t="s">
        <v>21</v>
      </c>
      <c r="AW231" s="13" t="s">
        <v>42</v>
      </c>
      <c r="AX231" s="13" t="s">
        <v>82</v>
      </c>
      <c r="AY231" s="244" t="s">
        <v>152</v>
      </c>
    </row>
    <row r="232" s="13" customFormat="1">
      <c r="A232" s="13"/>
      <c r="B232" s="234"/>
      <c r="C232" s="235"/>
      <c r="D232" s="229" t="s">
        <v>166</v>
      </c>
      <c r="E232" s="236" t="s">
        <v>44</v>
      </c>
      <c r="F232" s="237" t="s">
        <v>1581</v>
      </c>
      <c r="G232" s="235"/>
      <c r="H232" s="238">
        <v>66.643000000000001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166</v>
      </c>
      <c r="AU232" s="244" t="s">
        <v>21</v>
      </c>
      <c r="AV232" s="13" t="s">
        <v>21</v>
      </c>
      <c r="AW232" s="13" t="s">
        <v>42</v>
      </c>
      <c r="AX232" s="13" t="s">
        <v>82</v>
      </c>
      <c r="AY232" s="244" t="s">
        <v>152</v>
      </c>
    </row>
    <row r="233" s="13" customFormat="1">
      <c r="A233" s="13"/>
      <c r="B233" s="234"/>
      <c r="C233" s="235"/>
      <c r="D233" s="229" t="s">
        <v>166</v>
      </c>
      <c r="E233" s="236" t="s">
        <v>44</v>
      </c>
      <c r="F233" s="237" t="s">
        <v>1582</v>
      </c>
      <c r="G233" s="235"/>
      <c r="H233" s="238">
        <v>9.2089999999999996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166</v>
      </c>
      <c r="AU233" s="244" t="s">
        <v>21</v>
      </c>
      <c r="AV233" s="13" t="s">
        <v>21</v>
      </c>
      <c r="AW233" s="13" t="s">
        <v>42</v>
      </c>
      <c r="AX233" s="13" t="s">
        <v>82</v>
      </c>
      <c r="AY233" s="244" t="s">
        <v>152</v>
      </c>
    </row>
    <row r="234" s="13" customFormat="1">
      <c r="A234" s="13"/>
      <c r="B234" s="234"/>
      <c r="C234" s="235"/>
      <c r="D234" s="229" t="s">
        <v>166</v>
      </c>
      <c r="E234" s="236" t="s">
        <v>44</v>
      </c>
      <c r="F234" s="237" t="s">
        <v>1583</v>
      </c>
      <c r="G234" s="235"/>
      <c r="H234" s="238">
        <v>39.689999999999998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166</v>
      </c>
      <c r="AU234" s="244" t="s">
        <v>21</v>
      </c>
      <c r="AV234" s="13" t="s">
        <v>21</v>
      </c>
      <c r="AW234" s="13" t="s">
        <v>42</v>
      </c>
      <c r="AX234" s="13" t="s">
        <v>82</v>
      </c>
      <c r="AY234" s="244" t="s">
        <v>152</v>
      </c>
    </row>
    <row r="235" s="13" customFormat="1">
      <c r="A235" s="13"/>
      <c r="B235" s="234"/>
      <c r="C235" s="235"/>
      <c r="D235" s="229" t="s">
        <v>166</v>
      </c>
      <c r="E235" s="236" t="s">
        <v>44</v>
      </c>
      <c r="F235" s="237" t="s">
        <v>1584</v>
      </c>
      <c r="G235" s="235"/>
      <c r="H235" s="238">
        <v>140.15700000000001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166</v>
      </c>
      <c r="AU235" s="244" t="s">
        <v>21</v>
      </c>
      <c r="AV235" s="13" t="s">
        <v>21</v>
      </c>
      <c r="AW235" s="13" t="s">
        <v>42</v>
      </c>
      <c r="AX235" s="13" t="s">
        <v>82</v>
      </c>
      <c r="AY235" s="244" t="s">
        <v>152</v>
      </c>
    </row>
    <row r="236" s="14" customFormat="1">
      <c r="A236" s="14"/>
      <c r="B236" s="251"/>
      <c r="C236" s="252"/>
      <c r="D236" s="229" t="s">
        <v>166</v>
      </c>
      <c r="E236" s="253" t="s">
        <v>44</v>
      </c>
      <c r="F236" s="254" t="s">
        <v>261</v>
      </c>
      <c r="G236" s="252"/>
      <c r="H236" s="255">
        <v>606.93299999999999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166</v>
      </c>
      <c r="AU236" s="261" t="s">
        <v>21</v>
      </c>
      <c r="AV236" s="14" t="s">
        <v>171</v>
      </c>
      <c r="AW236" s="14" t="s">
        <v>42</v>
      </c>
      <c r="AX236" s="14" t="s">
        <v>90</v>
      </c>
      <c r="AY236" s="261" t="s">
        <v>152</v>
      </c>
    </row>
    <row r="237" s="2" customFormat="1" ht="16.5" customHeight="1">
      <c r="A237" s="42"/>
      <c r="B237" s="43"/>
      <c r="C237" s="262" t="s">
        <v>456</v>
      </c>
      <c r="D237" s="262" t="s">
        <v>391</v>
      </c>
      <c r="E237" s="263" t="s">
        <v>1585</v>
      </c>
      <c r="F237" s="264" t="s">
        <v>1586</v>
      </c>
      <c r="G237" s="265" t="s">
        <v>365</v>
      </c>
      <c r="H237" s="266">
        <v>1013.578</v>
      </c>
      <c r="I237" s="267"/>
      <c r="J237" s="268">
        <f>ROUND(I237*H237,2)</f>
        <v>0</v>
      </c>
      <c r="K237" s="264" t="s">
        <v>251</v>
      </c>
      <c r="L237" s="269"/>
      <c r="M237" s="270" t="s">
        <v>44</v>
      </c>
      <c r="N237" s="271" t="s">
        <v>53</v>
      </c>
      <c r="O237" s="88"/>
      <c r="P237" s="225">
        <f>O237*H237</f>
        <v>0</v>
      </c>
      <c r="Q237" s="225">
        <v>1</v>
      </c>
      <c r="R237" s="225">
        <f>Q237*H237</f>
        <v>1013.578</v>
      </c>
      <c r="S237" s="225">
        <v>0</v>
      </c>
      <c r="T237" s="226">
        <f>S237*H237</f>
        <v>0</v>
      </c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R237" s="227" t="s">
        <v>188</v>
      </c>
      <c r="AT237" s="227" t="s">
        <v>391</v>
      </c>
      <c r="AU237" s="227" t="s">
        <v>21</v>
      </c>
      <c r="AY237" s="20" t="s">
        <v>152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90</v>
      </c>
      <c r="BK237" s="228">
        <f>ROUND(I237*H237,2)</f>
        <v>0</v>
      </c>
      <c r="BL237" s="20" t="s">
        <v>171</v>
      </c>
      <c r="BM237" s="227" t="s">
        <v>1587</v>
      </c>
    </row>
    <row r="238" s="13" customFormat="1">
      <c r="A238" s="13"/>
      <c r="B238" s="234"/>
      <c r="C238" s="235"/>
      <c r="D238" s="229" t="s">
        <v>166</v>
      </c>
      <c r="E238" s="236" t="s">
        <v>44</v>
      </c>
      <c r="F238" s="237" t="s">
        <v>1588</v>
      </c>
      <c r="G238" s="235"/>
      <c r="H238" s="238">
        <v>1013.578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166</v>
      </c>
      <c r="AU238" s="244" t="s">
        <v>21</v>
      </c>
      <c r="AV238" s="13" t="s">
        <v>21</v>
      </c>
      <c r="AW238" s="13" t="s">
        <v>42</v>
      </c>
      <c r="AX238" s="13" t="s">
        <v>90</v>
      </c>
      <c r="AY238" s="244" t="s">
        <v>152</v>
      </c>
    </row>
    <row r="239" s="2" customFormat="1" ht="24.15" customHeight="1">
      <c r="A239" s="42"/>
      <c r="B239" s="43"/>
      <c r="C239" s="216" t="s">
        <v>460</v>
      </c>
      <c r="D239" s="216" t="s">
        <v>155</v>
      </c>
      <c r="E239" s="217" t="s">
        <v>1589</v>
      </c>
      <c r="F239" s="218" t="s">
        <v>1590</v>
      </c>
      <c r="G239" s="219" t="s">
        <v>219</v>
      </c>
      <c r="H239" s="220">
        <v>491</v>
      </c>
      <c r="I239" s="221"/>
      <c r="J239" s="222">
        <f>ROUND(I239*H239,2)</f>
        <v>0</v>
      </c>
      <c r="K239" s="218" t="s">
        <v>251</v>
      </c>
      <c r="L239" s="48"/>
      <c r="M239" s="223" t="s">
        <v>44</v>
      </c>
      <c r="N239" s="224" t="s">
        <v>53</v>
      </c>
      <c r="O239" s="88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27" t="s">
        <v>171</v>
      </c>
      <c r="AT239" s="227" t="s">
        <v>155</v>
      </c>
      <c r="AU239" s="227" t="s">
        <v>21</v>
      </c>
      <c r="AY239" s="20" t="s">
        <v>152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90</v>
      </c>
      <c r="BK239" s="228">
        <f>ROUND(I239*H239,2)</f>
        <v>0</v>
      </c>
      <c r="BL239" s="20" t="s">
        <v>171</v>
      </c>
      <c r="BM239" s="227" t="s">
        <v>1591</v>
      </c>
    </row>
    <row r="240" s="2" customFormat="1">
      <c r="A240" s="42"/>
      <c r="B240" s="43"/>
      <c r="C240" s="44"/>
      <c r="D240" s="249" t="s">
        <v>253</v>
      </c>
      <c r="E240" s="44"/>
      <c r="F240" s="250" t="s">
        <v>1592</v>
      </c>
      <c r="G240" s="44"/>
      <c r="H240" s="44"/>
      <c r="I240" s="231"/>
      <c r="J240" s="44"/>
      <c r="K240" s="44"/>
      <c r="L240" s="48"/>
      <c r="M240" s="232"/>
      <c r="N240" s="233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253</v>
      </c>
      <c r="AU240" s="20" t="s">
        <v>21</v>
      </c>
    </row>
    <row r="241" s="13" customFormat="1">
      <c r="A241" s="13"/>
      <c r="B241" s="234"/>
      <c r="C241" s="235"/>
      <c r="D241" s="229" t="s">
        <v>166</v>
      </c>
      <c r="E241" s="236" t="s">
        <v>44</v>
      </c>
      <c r="F241" s="237" t="s">
        <v>1484</v>
      </c>
      <c r="G241" s="235"/>
      <c r="H241" s="238">
        <v>491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166</v>
      </c>
      <c r="AU241" s="244" t="s">
        <v>21</v>
      </c>
      <c r="AV241" s="13" t="s">
        <v>21</v>
      </c>
      <c r="AW241" s="13" t="s">
        <v>42</v>
      </c>
      <c r="AX241" s="13" t="s">
        <v>90</v>
      </c>
      <c r="AY241" s="244" t="s">
        <v>152</v>
      </c>
    </row>
    <row r="242" s="2" customFormat="1" ht="24.15" customHeight="1">
      <c r="A242" s="42"/>
      <c r="B242" s="43"/>
      <c r="C242" s="216" t="s">
        <v>466</v>
      </c>
      <c r="D242" s="216" t="s">
        <v>155</v>
      </c>
      <c r="E242" s="217" t="s">
        <v>1593</v>
      </c>
      <c r="F242" s="218" t="s">
        <v>1594</v>
      </c>
      <c r="G242" s="219" t="s">
        <v>219</v>
      </c>
      <c r="H242" s="220">
        <v>491</v>
      </c>
      <c r="I242" s="221"/>
      <c r="J242" s="222">
        <f>ROUND(I242*H242,2)</f>
        <v>0</v>
      </c>
      <c r="K242" s="218" t="s">
        <v>251</v>
      </c>
      <c r="L242" s="48"/>
      <c r="M242" s="223" t="s">
        <v>44</v>
      </c>
      <c r="N242" s="224" t="s">
        <v>53</v>
      </c>
      <c r="O242" s="88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27" t="s">
        <v>171</v>
      </c>
      <c r="AT242" s="227" t="s">
        <v>155</v>
      </c>
      <c r="AU242" s="227" t="s">
        <v>21</v>
      </c>
      <c r="AY242" s="20" t="s">
        <v>152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20" t="s">
        <v>90</v>
      </c>
      <c r="BK242" s="228">
        <f>ROUND(I242*H242,2)</f>
        <v>0</v>
      </c>
      <c r="BL242" s="20" t="s">
        <v>171</v>
      </c>
      <c r="BM242" s="227" t="s">
        <v>1595</v>
      </c>
    </row>
    <row r="243" s="2" customFormat="1">
      <c r="A243" s="42"/>
      <c r="B243" s="43"/>
      <c r="C243" s="44"/>
      <c r="D243" s="249" t="s">
        <v>253</v>
      </c>
      <c r="E243" s="44"/>
      <c r="F243" s="250" t="s">
        <v>1596</v>
      </c>
      <c r="G243" s="44"/>
      <c r="H243" s="44"/>
      <c r="I243" s="231"/>
      <c r="J243" s="44"/>
      <c r="K243" s="44"/>
      <c r="L243" s="48"/>
      <c r="M243" s="232"/>
      <c r="N243" s="233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253</v>
      </c>
      <c r="AU243" s="20" t="s">
        <v>21</v>
      </c>
    </row>
    <row r="244" s="13" customFormat="1">
      <c r="A244" s="13"/>
      <c r="B244" s="234"/>
      <c r="C244" s="235"/>
      <c r="D244" s="229" t="s">
        <v>166</v>
      </c>
      <c r="E244" s="236" t="s">
        <v>44</v>
      </c>
      <c r="F244" s="237" t="s">
        <v>1484</v>
      </c>
      <c r="G244" s="235"/>
      <c r="H244" s="238">
        <v>491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166</v>
      </c>
      <c r="AU244" s="244" t="s">
        <v>21</v>
      </c>
      <c r="AV244" s="13" t="s">
        <v>21</v>
      </c>
      <c r="AW244" s="13" t="s">
        <v>42</v>
      </c>
      <c r="AX244" s="13" t="s">
        <v>90</v>
      </c>
      <c r="AY244" s="244" t="s">
        <v>152</v>
      </c>
    </row>
    <row r="245" s="2" customFormat="1" ht="16.5" customHeight="1">
      <c r="A245" s="42"/>
      <c r="B245" s="43"/>
      <c r="C245" s="262" t="s">
        <v>472</v>
      </c>
      <c r="D245" s="262" t="s">
        <v>391</v>
      </c>
      <c r="E245" s="263" t="s">
        <v>1597</v>
      </c>
      <c r="F245" s="264" t="s">
        <v>1598</v>
      </c>
      <c r="G245" s="265" t="s">
        <v>1599</v>
      </c>
      <c r="H245" s="266">
        <v>14.73</v>
      </c>
      <c r="I245" s="267"/>
      <c r="J245" s="268">
        <f>ROUND(I245*H245,2)</f>
        <v>0</v>
      </c>
      <c r="K245" s="264" t="s">
        <v>251</v>
      </c>
      <c r="L245" s="269"/>
      <c r="M245" s="270" t="s">
        <v>44</v>
      </c>
      <c r="N245" s="271" t="s">
        <v>53</v>
      </c>
      <c r="O245" s="88"/>
      <c r="P245" s="225">
        <f>O245*H245</f>
        <v>0</v>
      </c>
      <c r="Q245" s="225">
        <v>0.001</v>
      </c>
      <c r="R245" s="225">
        <f>Q245*H245</f>
        <v>0.01473</v>
      </c>
      <c r="S245" s="225">
        <v>0</v>
      </c>
      <c r="T245" s="226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27" t="s">
        <v>188</v>
      </c>
      <c r="AT245" s="227" t="s">
        <v>391</v>
      </c>
      <c r="AU245" s="227" t="s">
        <v>21</v>
      </c>
      <c r="AY245" s="20" t="s">
        <v>152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20" t="s">
        <v>90</v>
      </c>
      <c r="BK245" s="228">
        <f>ROUND(I245*H245,2)</f>
        <v>0</v>
      </c>
      <c r="BL245" s="20" t="s">
        <v>171</v>
      </c>
      <c r="BM245" s="227" t="s">
        <v>1600</v>
      </c>
    </row>
    <row r="246" s="13" customFormat="1">
      <c r="A246" s="13"/>
      <c r="B246" s="234"/>
      <c r="C246" s="235"/>
      <c r="D246" s="229" t="s">
        <v>166</v>
      </c>
      <c r="E246" s="236" t="s">
        <v>44</v>
      </c>
      <c r="F246" s="237" t="s">
        <v>1601</v>
      </c>
      <c r="G246" s="235"/>
      <c r="H246" s="238">
        <v>491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166</v>
      </c>
      <c r="AU246" s="244" t="s">
        <v>21</v>
      </c>
      <c r="AV246" s="13" t="s">
        <v>21</v>
      </c>
      <c r="AW246" s="13" t="s">
        <v>42</v>
      </c>
      <c r="AX246" s="13" t="s">
        <v>90</v>
      </c>
      <c r="AY246" s="244" t="s">
        <v>152</v>
      </c>
    </row>
    <row r="247" s="13" customFormat="1">
      <c r="A247" s="13"/>
      <c r="B247" s="234"/>
      <c r="C247" s="235"/>
      <c r="D247" s="229" t="s">
        <v>166</v>
      </c>
      <c r="E247" s="235"/>
      <c r="F247" s="237" t="s">
        <v>1602</v>
      </c>
      <c r="G247" s="235"/>
      <c r="H247" s="238">
        <v>14.73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166</v>
      </c>
      <c r="AU247" s="244" t="s">
        <v>21</v>
      </c>
      <c r="AV247" s="13" t="s">
        <v>21</v>
      </c>
      <c r="AW247" s="13" t="s">
        <v>4</v>
      </c>
      <c r="AX247" s="13" t="s">
        <v>90</v>
      </c>
      <c r="AY247" s="244" t="s">
        <v>152</v>
      </c>
    </row>
    <row r="248" s="12" customFormat="1" ht="22.8" customHeight="1">
      <c r="A248" s="12"/>
      <c r="B248" s="200"/>
      <c r="C248" s="201"/>
      <c r="D248" s="202" t="s">
        <v>81</v>
      </c>
      <c r="E248" s="214" t="s">
        <v>167</v>
      </c>
      <c r="F248" s="214" t="s">
        <v>402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SUM(P249:P264)</f>
        <v>0</v>
      </c>
      <c r="Q248" s="208"/>
      <c r="R248" s="209">
        <f>SUM(R249:R264)</f>
        <v>1.6547413999999998</v>
      </c>
      <c r="S248" s="208"/>
      <c r="T248" s="210">
        <f>SUM(T249:T264)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90</v>
      </c>
      <c r="AT248" s="212" t="s">
        <v>81</v>
      </c>
      <c r="AU248" s="212" t="s">
        <v>90</v>
      </c>
      <c r="AY248" s="211" t="s">
        <v>152</v>
      </c>
      <c r="BK248" s="213">
        <f>SUM(BK249:BK264)</f>
        <v>0</v>
      </c>
    </row>
    <row r="249" s="2" customFormat="1" ht="24.15" customHeight="1">
      <c r="A249" s="42"/>
      <c r="B249" s="43"/>
      <c r="C249" s="216" t="s">
        <v>478</v>
      </c>
      <c r="D249" s="216" t="s">
        <v>155</v>
      </c>
      <c r="E249" s="217" t="s">
        <v>1603</v>
      </c>
      <c r="F249" s="218" t="s">
        <v>1604</v>
      </c>
      <c r="G249" s="219" t="s">
        <v>432</v>
      </c>
      <c r="H249" s="220">
        <v>8</v>
      </c>
      <c r="I249" s="221"/>
      <c r="J249" s="222">
        <f>ROUND(I249*H249,2)</f>
        <v>0</v>
      </c>
      <c r="K249" s="218" t="s">
        <v>251</v>
      </c>
      <c r="L249" s="48"/>
      <c r="M249" s="223" t="s">
        <v>44</v>
      </c>
      <c r="N249" s="224" t="s">
        <v>53</v>
      </c>
      <c r="O249" s="88"/>
      <c r="P249" s="225">
        <f>O249*H249</f>
        <v>0</v>
      </c>
      <c r="Q249" s="225">
        <v>0.17488999999999999</v>
      </c>
      <c r="R249" s="225">
        <f>Q249*H249</f>
        <v>1.3991199999999999</v>
      </c>
      <c r="S249" s="225">
        <v>0</v>
      </c>
      <c r="T249" s="226">
        <f>S249*H249</f>
        <v>0</v>
      </c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R249" s="227" t="s">
        <v>171</v>
      </c>
      <c r="AT249" s="227" t="s">
        <v>155</v>
      </c>
      <c r="AU249" s="227" t="s">
        <v>21</v>
      </c>
      <c r="AY249" s="20" t="s">
        <v>152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90</v>
      </c>
      <c r="BK249" s="228">
        <f>ROUND(I249*H249,2)</f>
        <v>0</v>
      </c>
      <c r="BL249" s="20" t="s">
        <v>171</v>
      </c>
      <c r="BM249" s="227" t="s">
        <v>1605</v>
      </c>
    </row>
    <row r="250" s="2" customFormat="1">
      <c r="A250" s="42"/>
      <c r="B250" s="43"/>
      <c r="C250" s="44"/>
      <c r="D250" s="249" t="s">
        <v>253</v>
      </c>
      <c r="E250" s="44"/>
      <c r="F250" s="250" t="s">
        <v>1606</v>
      </c>
      <c r="G250" s="44"/>
      <c r="H250" s="44"/>
      <c r="I250" s="231"/>
      <c r="J250" s="44"/>
      <c r="K250" s="44"/>
      <c r="L250" s="48"/>
      <c r="M250" s="232"/>
      <c r="N250" s="233"/>
      <c r="O250" s="88"/>
      <c r="P250" s="88"/>
      <c r="Q250" s="88"/>
      <c r="R250" s="88"/>
      <c r="S250" s="88"/>
      <c r="T250" s="89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T250" s="20" t="s">
        <v>253</v>
      </c>
      <c r="AU250" s="20" t="s">
        <v>21</v>
      </c>
    </row>
    <row r="251" s="13" customFormat="1">
      <c r="A251" s="13"/>
      <c r="B251" s="234"/>
      <c r="C251" s="235"/>
      <c r="D251" s="229" t="s">
        <v>166</v>
      </c>
      <c r="E251" s="236" t="s">
        <v>44</v>
      </c>
      <c r="F251" s="237" t="s">
        <v>1607</v>
      </c>
      <c r="G251" s="235"/>
      <c r="H251" s="238">
        <v>8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166</v>
      </c>
      <c r="AU251" s="244" t="s">
        <v>21</v>
      </c>
      <c r="AV251" s="13" t="s">
        <v>21</v>
      </c>
      <c r="AW251" s="13" t="s">
        <v>42</v>
      </c>
      <c r="AX251" s="13" t="s">
        <v>90</v>
      </c>
      <c r="AY251" s="244" t="s">
        <v>152</v>
      </c>
    </row>
    <row r="252" s="2" customFormat="1" ht="16.5" customHeight="1">
      <c r="A252" s="42"/>
      <c r="B252" s="43"/>
      <c r="C252" s="262" t="s">
        <v>484</v>
      </c>
      <c r="D252" s="262" t="s">
        <v>391</v>
      </c>
      <c r="E252" s="263" t="s">
        <v>1608</v>
      </c>
      <c r="F252" s="264" t="s">
        <v>1609</v>
      </c>
      <c r="G252" s="265" t="s">
        <v>283</v>
      </c>
      <c r="H252" s="266">
        <v>29.492000000000001</v>
      </c>
      <c r="I252" s="267"/>
      <c r="J252" s="268">
        <f>ROUND(I252*H252,2)</f>
        <v>0</v>
      </c>
      <c r="K252" s="264" t="s">
        <v>251</v>
      </c>
      <c r="L252" s="269"/>
      <c r="M252" s="270" t="s">
        <v>44</v>
      </c>
      <c r="N252" s="271" t="s">
        <v>53</v>
      </c>
      <c r="O252" s="88"/>
      <c r="P252" s="225">
        <f>O252*H252</f>
        <v>0</v>
      </c>
      <c r="Q252" s="225">
        <v>0.0059500000000000004</v>
      </c>
      <c r="R252" s="225">
        <f>Q252*H252</f>
        <v>0.17547740000000001</v>
      </c>
      <c r="S252" s="225">
        <v>0</v>
      </c>
      <c r="T252" s="226">
        <f>S252*H252</f>
        <v>0</v>
      </c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R252" s="227" t="s">
        <v>188</v>
      </c>
      <c r="AT252" s="227" t="s">
        <v>391</v>
      </c>
      <c r="AU252" s="227" t="s">
        <v>21</v>
      </c>
      <c r="AY252" s="20" t="s">
        <v>152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20" t="s">
        <v>90</v>
      </c>
      <c r="BK252" s="228">
        <f>ROUND(I252*H252,2)</f>
        <v>0</v>
      </c>
      <c r="BL252" s="20" t="s">
        <v>171</v>
      </c>
      <c r="BM252" s="227" t="s">
        <v>1610</v>
      </c>
    </row>
    <row r="253" s="2" customFormat="1">
      <c r="A253" s="42"/>
      <c r="B253" s="43"/>
      <c r="C253" s="44"/>
      <c r="D253" s="229" t="s">
        <v>161</v>
      </c>
      <c r="E253" s="44"/>
      <c r="F253" s="230" t="s">
        <v>1611</v>
      </c>
      <c r="G253" s="44"/>
      <c r="H253" s="44"/>
      <c r="I253" s="231"/>
      <c r="J253" s="44"/>
      <c r="K253" s="44"/>
      <c r="L253" s="48"/>
      <c r="M253" s="232"/>
      <c r="N253" s="233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161</v>
      </c>
      <c r="AU253" s="20" t="s">
        <v>21</v>
      </c>
    </row>
    <row r="254" s="13" customFormat="1">
      <c r="A254" s="13"/>
      <c r="B254" s="234"/>
      <c r="C254" s="235"/>
      <c r="D254" s="229" t="s">
        <v>166</v>
      </c>
      <c r="E254" s="236" t="s">
        <v>44</v>
      </c>
      <c r="F254" s="237" t="s">
        <v>1612</v>
      </c>
      <c r="G254" s="235"/>
      <c r="H254" s="238">
        <v>29.492000000000001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166</v>
      </c>
      <c r="AU254" s="244" t="s">
        <v>21</v>
      </c>
      <c r="AV254" s="13" t="s">
        <v>21</v>
      </c>
      <c r="AW254" s="13" t="s">
        <v>42</v>
      </c>
      <c r="AX254" s="13" t="s">
        <v>90</v>
      </c>
      <c r="AY254" s="244" t="s">
        <v>152</v>
      </c>
    </row>
    <row r="255" s="2" customFormat="1" ht="16.5" customHeight="1">
      <c r="A255" s="42"/>
      <c r="B255" s="43"/>
      <c r="C255" s="262" t="s">
        <v>489</v>
      </c>
      <c r="D255" s="262" t="s">
        <v>391</v>
      </c>
      <c r="E255" s="263" t="s">
        <v>1613</v>
      </c>
      <c r="F255" s="264" t="s">
        <v>1614</v>
      </c>
      <c r="G255" s="265" t="s">
        <v>432</v>
      </c>
      <c r="H255" s="266">
        <v>8.0800000000000001</v>
      </c>
      <c r="I255" s="267"/>
      <c r="J255" s="268">
        <f>ROUND(I255*H255,2)</f>
        <v>0</v>
      </c>
      <c r="K255" s="264" t="s">
        <v>44</v>
      </c>
      <c r="L255" s="269"/>
      <c r="M255" s="270" t="s">
        <v>44</v>
      </c>
      <c r="N255" s="271" t="s">
        <v>53</v>
      </c>
      <c r="O255" s="88"/>
      <c r="P255" s="225">
        <f>O255*H255</f>
        <v>0</v>
      </c>
      <c r="Q255" s="225">
        <v>0.0092999999999999992</v>
      </c>
      <c r="R255" s="225">
        <f>Q255*H255</f>
        <v>0.075143999999999989</v>
      </c>
      <c r="S255" s="225">
        <v>0</v>
      </c>
      <c r="T255" s="226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27" t="s">
        <v>188</v>
      </c>
      <c r="AT255" s="227" t="s">
        <v>391</v>
      </c>
      <c r="AU255" s="227" t="s">
        <v>21</v>
      </c>
      <c r="AY255" s="20" t="s">
        <v>152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90</v>
      </c>
      <c r="BK255" s="228">
        <f>ROUND(I255*H255,2)</f>
        <v>0</v>
      </c>
      <c r="BL255" s="20" t="s">
        <v>171</v>
      </c>
      <c r="BM255" s="227" t="s">
        <v>1615</v>
      </c>
    </row>
    <row r="256" s="13" customFormat="1">
      <c r="A256" s="13"/>
      <c r="B256" s="234"/>
      <c r="C256" s="235"/>
      <c r="D256" s="229" t="s">
        <v>166</v>
      </c>
      <c r="E256" s="236" t="s">
        <v>44</v>
      </c>
      <c r="F256" s="237" t="s">
        <v>1616</v>
      </c>
      <c r="G256" s="235"/>
      <c r="H256" s="238">
        <v>8.0800000000000001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166</v>
      </c>
      <c r="AU256" s="244" t="s">
        <v>21</v>
      </c>
      <c r="AV256" s="13" t="s">
        <v>21</v>
      </c>
      <c r="AW256" s="13" t="s">
        <v>42</v>
      </c>
      <c r="AX256" s="13" t="s">
        <v>90</v>
      </c>
      <c r="AY256" s="244" t="s">
        <v>152</v>
      </c>
    </row>
    <row r="257" s="2" customFormat="1" ht="16.5" customHeight="1">
      <c r="A257" s="42"/>
      <c r="B257" s="43"/>
      <c r="C257" s="262" t="s">
        <v>494</v>
      </c>
      <c r="D257" s="262" t="s">
        <v>391</v>
      </c>
      <c r="E257" s="263" t="s">
        <v>1617</v>
      </c>
      <c r="F257" s="264" t="s">
        <v>1618</v>
      </c>
      <c r="G257" s="265" t="s">
        <v>365</v>
      </c>
      <c r="H257" s="266">
        <v>0.0050000000000000001</v>
      </c>
      <c r="I257" s="267"/>
      <c r="J257" s="268">
        <f>ROUND(I257*H257,2)</f>
        <v>0</v>
      </c>
      <c r="K257" s="264" t="s">
        <v>251</v>
      </c>
      <c r="L257" s="269"/>
      <c r="M257" s="270" t="s">
        <v>44</v>
      </c>
      <c r="N257" s="271" t="s">
        <v>53</v>
      </c>
      <c r="O257" s="88"/>
      <c r="P257" s="225">
        <f>O257*H257</f>
        <v>0</v>
      </c>
      <c r="Q257" s="225">
        <v>1</v>
      </c>
      <c r="R257" s="225">
        <f>Q257*H257</f>
        <v>0.0050000000000000001</v>
      </c>
      <c r="S257" s="225">
        <v>0</v>
      </c>
      <c r="T257" s="226">
        <f>S257*H257</f>
        <v>0</v>
      </c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R257" s="227" t="s">
        <v>188</v>
      </c>
      <c r="AT257" s="227" t="s">
        <v>391</v>
      </c>
      <c r="AU257" s="227" t="s">
        <v>21</v>
      </c>
      <c r="AY257" s="20" t="s">
        <v>152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90</v>
      </c>
      <c r="BK257" s="228">
        <f>ROUND(I257*H257,2)</f>
        <v>0</v>
      </c>
      <c r="BL257" s="20" t="s">
        <v>171</v>
      </c>
      <c r="BM257" s="227" t="s">
        <v>1619</v>
      </c>
    </row>
    <row r="258" s="13" customFormat="1">
      <c r="A258" s="13"/>
      <c r="B258" s="234"/>
      <c r="C258" s="235"/>
      <c r="D258" s="229" t="s">
        <v>166</v>
      </c>
      <c r="E258" s="236" t="s">
        <v>44</v>
      </c>
      <c r="F258" s="237" t="s">
        <v>1620</v>
      </c>
      <c r="G258" s="235"/>
      <c r="H258" s="238">
        <v>0.0050000000000000001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166</v>
      </c>
      <c r="AU258" s="244" t="s">
        <v>21</v>
      </c>
      <c r="AV258" s="13" t="s">
        <v>21</v>
      </c>
      <c r="AW258" s="13" t="s">
        <v>42</v>
      </c>
      <c r="AX258" s="13" t="s">
        <v>90</v>
      </c>
      <c r="AY258" s="244" t="s">
        <v>152</v>
      </c>
    </row>
    <row r="259" s="2" customFormat="1" ht="16.5" customHeight="1">
      <c r="A259" s="42"/>
      <c r="B259" s="43"/>
      <c r="C259" s="216" t="s">
        <v>29</v>
      </c>
      <c r="D259" s="216" t="s">
        <v>155</v>
      </c>
      <c r="E259" s="217" t="s">
        <v>404</v>
      </c>
      <c r="F259" s="218" t="s">
        <v>405</v>
      </c>
      <c r="G259" s="219" t="s">
        <v>283</v>
      </c>
      <c r="H259" s="220">
        <v>747.66999999999996</v>
      </c>
      <c r="I259" s="221"/>
      <c r="J259" s="222">
        <f>ROUND(I259*H259,2)</f>
        <v>0</v>
      </c>
      <c r="K259" s="218" t="s">
        <v>251</v>
      </c>
      <c r="L259" s="48"/>
      <c r="M259" s="223" t="s">
        <v>44</v>
      </c>
      <c r="N259" s="224" t="s">
        <v>53</v>
      </c>
      <c r="O259" s="88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7" t="s">
        <v>171</v>
      </c>
      <c r="AT259" s="227" t="s">
        <v>155</v>
      </c>
      <c r="AU259" s="227" t="s">
        <v>21</v>
      </c>
      <c r="AY259" s="20" t="s">
        <v>152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0" t="s">
        <v>90</v>
      </c>
      <c r="BK259" s="228">
        <f>ROUND(I259*H259,2)</f>
        <v>0</v>
      </c>
      <c r="BL259" s="20" t="s">
        <v>171</v>
      </c>
      <c r="BM259" s="227" t="s">
        <v>1621</v>
      </c>
    </row>
    <row r="260" s="2" customFormat="1">
      <c r="A260" s="42"/>
      <c r="B260" s="43"/>
      <c r="C260" s="44"/>
      <c r="D260" s="249" t="s">
        <v>253</v>
      </c>
      <c r="E260" s="44"/>
      <c r="F260" s="250" t="s">
        <v>407</v>
      </c>
      <c r="G260" s="44"/>
      <c r="H260" s="44"/>
      <c r="I260" s="231"/>
      <c r="J260" s="44"/>
      <c r="K260" s="44"/>
      <c r="L260" s="48"/>
      <c r="M260" s="232"/>
      <c r="N260" s="233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253</v>
      </c>
      <c r="AU260" s="20" t="s">
        <v>21</v>
      </c>
    </row>
    <row r="261" s="13" customFormat="1">
      <c r="A261" s="13"/>
      <c r="B261" s="234"/>
      <c r="C261" s="235"/>
      <c r="D261" s="229" t="s">
        <v>166</v>
      </c>
      <c r="E261" s="236" t="s">
        <v>44</v>
      </c>
      <c r="F261" s="237" t="s">
        <v>1622</v>
      </c>
      <c r="G261" s="235"/>
      <c r="H261" s="238">
        <v>747.66999999999996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166</v>
      </c>
      <c r="AU261" s="244" t="s">
        <v>21</v>
      </c>
      <c r="AV261" s="13" t="s">
        <v>21</v>
      </c>
      <c r="AW261" s="13" t="s">
        <v>42</v>
      </c>
      <c r="AX261" s="13" t="s">
        <v>90</v>
      </c>
      <c r="AY261" s="244" t="s">
        <v>152</v>
      </c>
    </row>
    <row r="262" s="2" customFormat="1" ht="16.5" customHeight="1">
      <c r="A262" s="42"/>
      <c r="B262" s="43"/>
      <c r="C262" s="216" t="s">
        <v>503</v>
      </c>
      <c r="D262" s="216" t="s">
        <v>155</v>
      </c>
      <c r="E262" s="217" t="s">
        <v>414</v>
      </c>
      <c r="F262" s="218" t="s">
        <v>415</v>
      </c>
      <c r="G262" s="219" t="s">
        <v>283</v>
      </c>
      <c r="H262" s="220">
        <v>747.66999999999996</v>
      </c>
      <c r="I262" s="221"/>
      <c r="J262" s="222">
        <f>ROUND(I262*H262,2)</f>
        <v>0</v>
      </c>
      <c r="K262" s="218" t="s">
        <v>251</v>
      </c>
      <c r="L262" s="48"/>
      <c r="M262" s="223" t="s">
        <v>44</v>
      </c>
      <c r="N262" s="224" t="s">
        <v>53</v>
      </c>
      <c r="O262" s="88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27" t="s">
        <v>171</v>
      </c>
      <c r="AT262" s="227" t="s">
        <v>155</v>
      </c>
      <c r="AU262" s="227" t="s">
        <v>21</v>
      </c>
      <c r="AY262" s="20" t="s">
        <v>152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20" t="s">
        <v>90</v>
      </c>
      <c r="BK262" s="228">
        <f>ROUND(I262*H262,2)</f>
        <v>0</v>
      </c>
      <c r="BL262" s="20" t="s">
        <v>171</v>
      </c>
      <c r="BM262" s="227" t="s">
        <v>1623</v>
      </c>
    </row>
    <row r="263" s="2" customFormat="1">
      <c r="A263" s="42"/>
      <c r="B263" s="43"/>
      <c r="C263" s="44"/>
      <c r="D263" s="249" t="s">
        <v>253</v>
      </c>
      <c r="E263" s="44"/>
      <c r="F263" s="250" t="s">
        <v>417</v>
      </c>
      <c r="G263" s="44"/>
      <c r="H263" s="44"/>
      <c r="I263" s="231"/>
      <c r="J263" s="44"/>
      <c r="K263" s="44"/>
      <c r="L263" s="48"/>
      <c r="M263" s="232"/>
      <c r="N263" s="233"/>
      <c r="O263" s="88"/>
      <c r="P263" s="88"/>
      <c r="Q263" s="88"/>
      <c r="R263" s="88"/>
      <c r="S263" s="88"/>
      <c r="T263" s="89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T263" s="20" t="s">
        <v>253</v>
      </c>
      <c r="AU263" s="20" t="s">
        <v>21</v>
      </c>
    </row>
    <row r="264" s="13" customFormat="1">
      <c r="A264" s="13"/>
      <c r="B264" s="234"/>
      <c r="C264" s="235"/>
      <c r="D264" s="229" t="s">
        <v>166</v>
      </c>
      <c r="E264" s="236" t="s">
        <v>44</v>
      </c>
      <c r="F264" s="237" t="s">
        <v>1622</v>
      </c>
      <c r="G264" s="235"/>
      <c r="H264" s="238">
        <v>747.66999999999996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166</v>
      </c>
      <c r="AU264" s="244" t="s">
        <v>21</v>
      </c>
      <c r="AV264" s="13" t="s">
        <v>21</v>
      </c>
      <c r="AW264" s="13" t="s">
        <v>42</v>
      </c>
      <c r="AX264" s="13" t="s">
        <v>90</v>
      </c>
      <c r="AY264" s="244" t="s">
        <v>152</v>
      </c>
    </row>
    <row r="265" s="12" customFormat="1" ht="22.8" customHeight="1">
      <c r="A265" s="12"/>
      <c r="B265" s="200"/>
      <c r="C265" s="201"/>
      <c r="D265" s="202" t="s">
        <v>81</v>
      </c>
      <c r="E265" s="214" t="s">
        <v>171</v>
      </c>
      <c r="F265" s="214" t="s">
        <v>418</v>
      </c>
      <c r="G265" s="201"/>
      <c r="H265" s="201"/>
      <c r="I265" s="204"/>
      <c r="J265" s="215">
        <f>BK265</f>
        <v>0</v>
      </c>
      <c r="K265" s="201"/>
      <c r="L265" s="206"/>
      <c r="M265" s="207"/>
      <c r="N265" s="208"/>
      <c r="O265" s="208"/>
      <c r="P265" s="209">
        <f>SUM(P266:P305)</f>
        <v>0</v>
      </c>
      <c r="Q265" s="208"/>
      <c r="R265" s="209">
        <f>SUM(R266:R305)</f>
        <v>6.1148299999999995</v>
      </c>
      <c r="S265" s="208"/>
      <c r="T265" s="210">
        <f>SUM(T266:T305)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1" t="s">
        <v>90</v>
      </c>
      <c r="AT265" s="212" t="s">
        <v>81</v>
      </c>
      <c r="AU265" s="212" t="s">
        <v>90</v>
      </c>
      <c r="AY265" s="211" t="s">
        <v>152</v>
      </c>
      <c r="BK265" s="213">
        <f>SUM(BK266:BK305)</f>
        <v>0</v>
      </c>
    </row>
    <row r="266" s="2" customFormat="1" ht="21.75" customHeight="1">
      <c r="A266" s="42"/>
      <c r="B266" s="43"/>
      <c r="C266" s="216" t="s">
        <v>509</v>
      </c>
      <c r="D266" s="216" t="s">
        <v>155</v>
      </c>
      <c r="E266" s="217" t="s">
        <v>420</v>
      </c>
      <c r="F266" s="218" t="s">
        <v>421</v>
      </c>
      <c r="G266" s="219" t="s">
        <v>212</v>
      </c>
      <c r="H266" s="220">
        <v>88.534000000000006</v>
      </c>
      <c r="I266" s="221"/>
      <c r="J266" s="222">
        <f>ROUND(I266*H266,2)</f>
        <v>0</v>
      </c>
      <c r="K266" s="218" t="s">
        <v>251</v>
      </c>
      <c r="L266" s="48"/>
      <c r="M266" s="223" t="s">
        <v>44</v>
      </c>
      <c r="N266" s="224" t="s">
        <v>53</v>
      </c>
      <c r="O266" s="88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27" t="s">
        <v>171</v>
      </c>
      <c r="AT266" s="227" t="s">
        <v>155</v>
      </c>
      <c r="AU266" s="227" t="s">
        <v>21</v>
      </c>
      <c r="AY266" s="20" t="s">
        <v>152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20" t="s">
        <v>90</v>
      </c>
      <c r="BK266" s="228">
        <f>ROUND(I266*H266,2)</f>
        <v>0</v>
      </c>
      <c r="BL266" s="20" t="s">
        <v>171</v>
      </c>
      <c r="BM266" s="227" t="s">
        <v>1624</v>
      </c>
    </row>
    <row r="267" s="2" customFormat="1">
      <c r="A267" s="42"/>
      <c r="B267" s="43"/>
      <c r="C267" s="44"/>
      <c r="D267" s="249" t="s">
        <v>253</v>
      </c>
      <c r="E267" s="44"/>
      <c r="F267" s="250" t="s">
        <v>423</v>
      </c>
      <c r="G267" s="44"/>
      <c r="H267" s="44"/>
      <c r="I267" s="231"/>
      <c r="J267" s="44"/>
      <c r="K267" s="44"/>
      <c r="L267" s="48"/>
      <c r="M267" s="232"/>
      <c r="N267" s="233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253</v>
      </c>
      <c r="AU267" s="20" t="s">
        <v>21</v>
      </c>
    </row>
    <row r="268" s="13" customFormat="1">
      <c r="A268" s="13"/>
      <c r="B268" s="234"/>
      <c r="C268" s="235"/>
      <c r="D268" s="229" t="s">
        <v>166</v>
      </c>
      <c r="E268" s="236" t="s">
        <v>44</v>
      </c>
      <c r="F268" s="237" t="s">
        <v>1625</v>
      </c>
      <c r="G268" s="235"/>
      <c r="H268" s="238">
        <v>77.733999999999995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166</v>
      </c>
      <c r="AU268" s="244" t="s">
        <v>21</v>
      </c>
      <c r="AV268" s="13" t="s">
        <v>21</v>
      </c>
      <c r="AW268" s="13" t="s">
        <v>42</v>
      </c>
      <c r="AX268" s="13" t="s">
        <v>82</v>
      </c>
      <c r="AY268" s="244" t="s">
        <v>152</v>
      </c>
    </row>
    <row r="269" s="13" customFormat="1">
      <c r="A269" s="13"/>
      <c r="B269" s="234"/>
      <c r="C269" s="235"/>
      <c r="D269" s="229" t="s">
        <v>166</v>
      </c>
      <c r="E269" s="236" t="s">
        <v>44</v>
      </c>
      <c r="F269" s="237" t="s">
        <v>1626</v>
      </c>
      <c r="G269" s="235"/>
      <c r="H269" s="238">
        <v>10.800000000000001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166</v>
      </c>
      <c r="AU269" s="244" t="s">
        <v>21</v>
      </c>
      <c r="AV269" s="13" t="s">
        <v>21</v>
      </c>
      <c r="AW269" s="13" t="s">
        <v>42</v>
      </c>
      <c r="AX269" s="13" t="s">
        <v>82</v>
      </c>
      <c r="AY269" s="244" t="s">
        <v>152</v>
      </c>
    </row>
    <row r="270" s="14" customFormat="1">
      <c r="A270" s="14"/>
      <c r="B270" s="251"/>
      <c r="C270" s="252"/>
      <c r="D270" s="229" t="s">
        <v>166</v>
      </c>
      <c r="E270" s="253" t="s">
        <v>44</v>
      </c>
      <c r="F270" s="254" t="s">
        <v>261</v>
      </c>
      <c r="G270" s="252"/>
      <c r="H270" s="255">
        <v>88.534000000000006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166</v>
      </c>
      <c r="AU270" s="261" t="s">
        <v>21</v>
      </c>
      <c r="AV270" s="14" t="s">
        <v>171</v>
      </c>
      <c r="AW270" s="14" t="s">
        <v>42</v>
      </c>
      <c r="AX270" s="14" t="s">
        <v>90</v>
      </c>
      <c r="AY270" s="261" t="s">
        <v>152</v>
      </c>
    </row>
    <row r="271" s="2" customFormat="1" ht="16.5" customHeight="1">
      <c r="A271" s="42"/>
      <c r="B271" s="43"/>
      <c r="C271" s="216" t="s">
        <v>514</v>
      </c>
      <c r="D271" s="216" t="s">
        <v>155</v>
      </c>
      <c r="E271" s="217" t="s">
        <v>1627</v>
      </c>
      <c r="F271" s="218" t="s">
        <v>431</v>
      </c>
      <c r="G271" s="219" t="s">
        <v>432</v>
      </c>
      <c r="H271" s="220">
        <v>36</v>
      </c>
      <c r="I271" s="221"/>
      <c r="J271" s="222">
        <f>ROUND(I271*H271,2)</f>
        <v>0</v>
      </c>
      <c r="K271" s="218" t="s">
        <v>251</v>
      </c>
      <c r="L271" s="48"/>
      <c r="M271" s="223" t="s">
        <v>44</v>
      </c>
      <c r="N271" s="224" t="s">
        <v>53</v>
      </c>
      <c r="O271" s="88"/>
      <c r="P271" s="225">
        <f>O271*H271</f>
        <v>0</v>
      </c>
      <c r="Q271" s="225">
        <v>0.087419999999999998</v>
      </c>
      <c r="R271" s="225">
        <f>Q271*H271</f>
        <v>3.1471200000000001</v>
      </c>
      <c r="S271" s="225">
        <v>0</v>
      </c>
      <c r="T271" s="226">
        <f>S271*H271</f>
        <v>0</v>
      </c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R271" s="227" t="s">
        <v>171</v>
      </c>
      <c r="AT271" s="227" t="s">
        <v>155</v>
      </c>
      <c r="AU271" s="227" t="s">
        <v>21</v>
      </c>
      <c r="AY271" s="20" t="s">
        <v>152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20" t="s">
        <v>90</v>
      </c>
      <c r="BK271" s="228">
        <f>ROUND(I271*H271,2)</f>
        <v>0</v>
      </c>
      <c r="BL271" s="20" t="s">
        <v>171</v>
      </c>
      <c r="BM271" s="227" t="s">
        <v>1628</v>
      </c>
    </row>
    <row r="272" s="2" customFormat="1">
      <c r="A272" s="42"/>
      <c r="B272" s="43"/>
      <c r="C272" s="44"/>
      <c r="D272" s="249" t="s">
        <v>253</v>
      </c>
      <c r="E272" s="44"/>
      <c r="F272" s="250" t="s">
        <v>1629</v>
      </c>
      <c r="G272" s="44"/>
      <c r="H272" s="44"/>
      <c r="I272" s="231"/>
      <c r="J272" s="44"/>
      <c r="K272" s="44"/>
      <c r="L272" s="48"/>
      <c r="M272" s="232"/>
      <c r="N272" s="233"/>
      <c r="O272" s="88"/>
      <c r="P272" s="88"/>
      <c r="Q272" s="88"/>
      <c r="R272" s="88"/>
      <c r="S272" s="88"/>
      <c r="T272" s="89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T272" s="20" t="s">
        <v>253</v>
      </c>
      <c r="AU272" s="20" t="s">
        <v>21</v>
      </c>
    </row>
    <row r="273" s="13" customFormat="1">
      <c r="A273" s="13"/>
      <c r="B273" s="234"/>
      <c r="C273" s="235"/>
      <c r="D273" s="229" t="s">
        <v>166</v>
      </c>
      <c r="E273" s="236" t="s">
        <v>44</v>
      </c>
      <c r="F273" s="237" t="s">
        <v>1630</v>
      </c>
      <c r="G273" s="235"/>
      <c r="H273" s="238">
        <v>18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166</v>
      </c>
      <c r="AU273" s="244" t="s">
        <v>21</v>
      </c>
      <c r="AV273" s="13" t="s">
        <v>21</v>
      </c>
      <c r="AW273" s="13" t="s">
        <v>42</v>
      </c>
      <c r="AX273" s="13" t="s">
        <v>82</v>
      </c>
      <c r="AY273" s="244" t="s">
        <v>152</v>
      </c>
    </row>
    <row r="274" s="13" customFormat="1">
      <c r="A274" s="13"/>
      <c r="B274" s="234"/>
      <c r="C274" s="235"/>
      <c r="D274" s="229" t="s">
        <v>166</v>
      </c>
      <c r="E274" s="236" t="s">
        <v>44</v>
      </c>
      <c r="F274" s="237" t="s">
        <v>1631</v>
      </c>
      <c r="G274" s="235"/>
      <c r="H274" s="238">
        <v>7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166</v>
      </c>
      <c r="AU274" s="244" t="s">
        <v>21</v>
      </c>
      <c r="AV274" s="13" t="s">
        <v>21</v>
      </c>
      <c r="AW274" s="13" t="s">
        <v>42</v>
      </c>
      <c r="AX274" s="13" t="s">
        <v>82</v>
      </c>
      <c r="AY274" s="244" t="s">
        <v>152</v>
      </c>
    </row>
    <row r="275" s="13" customFormat="1">
      <c r="A275" s="13"/>
      <c r="B275" s="234"/>
      <c r="C275" s="235"/>
      <c r="D275" s="229" t="s">
        <v>166</v>
      </c>
      <c r="E275" s="236" t="s">
        <v>44</v>
      </c>
      <c r="F275" s="237" t="s">
        <v>1632</v>
      </c>
      <c r="G275" s="235"/>
      <c r="H275" s="238">
        <v>5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166</v>
      </c>
      <c r="AU275" s="244" t="s">
        <v>21</v>
      </c>
      <c r="AV275" s="13" t="s">
        <v>21</v>
      </c>
      <c r="AW275" s="13" t="s">
        <v>42</v>
      </c>
      <c r="AX275" s="13" t="s">
        <v>82</v>
      </c>
      <c r="AY275" s="244" t="s">
        <v>152</v>
      </c>
    </row>
    <row r="276" s="13" customFormat="1">
      <c r="A276" s="13"/>
      <c r="B276" s="234"/>
      <c r="C276" s="235"/>
      <c r="D276" s="229" t="s">
        <v>166</v>
      </c>
      <c r="E276" s="236" t="s">
        <v>44</v>
      </c>
      <c r="F276" s="237" t="s">
        <v>1633</v>
      </c>
      <c r="G276" s="235"/>
      <c r="H276" s="238">
        <v>6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166</v>
      </c>
      <c r="AU276" s="244" t="s">
        <v>21</v>
      </c>
      <c r="AV276" s="13" t="s">
        <v>21</v>
      </c>
      <c r="AW276" s="13" t="s">
        <v>42</v>
      </c>
      <c r="AX276" s="13" t="s">
        <v>82</v>
      </c>
      <c r="AY276" s="244" t="s">
        <v>152</v>
      </c>
    </row>
    <row r="277" s="14" customFormat="1">
      <c r="A277" s="14"/>
      <c r="B277" s="251"/>
      <c r="C277" s="252"/>
      <c r="D277" s="229" t="s">
        <v>166</v>
      </c>
      <c r="E277" s="253" t="s">
        <v>44</v>
      </c>
      <c r="F277" s="254" t="s">
        <v>261</v>
      </c>
      <c r="G277" s="252"/>
      <c r="H277" s="255">
        <v>36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166</v>
      </c>
      <c r="AU277" s="261" t="s">
        <v>21</v>
      </c>
      <c r="AV277" s="14" t="s">
        <v>171</v>
      </c>
      <c r="AW277" s="14" t="s">
        <v>42</v>
      </c>
      <c r="AX277" s="14" t="s">
        <v>90</v>
      </c>
      <c r="AY277" s="261" t="s">
        <v>152</v>
      </c>
    </row>
    <row r="278" s="2" customFormat="1" ht="16.5" customHeight="1">
      <c r="A278" s="42"/>
      <c r="B278" s="43"/>
      <c r="C278" s="262" t="s">
        <v>519</v>
      </c>
      <c r="D278" s="262" t="s">
        <v>391</v>
      </c>
      <c r="E278" s="263" t="s">
        <v>448</v>
      </c>
      <c r="F278" s="264" t="s">
        <v>449</v>
      </c>
      <c r="G278" s="265" t="s">
        <v>432</v>
      </c>
      <c r="H278" s="266">
        <v>4.04</v>
      </c>
      <c r="I278" s="267"/>
      <c r="J278" s="268">
        <f>ROUND(I278*H278,2)</f>
        <v>0</v>
      </c>
      <c r="K278" s="264" t="s">
        <v>251</v>
      </c>
      <c r="L278" s="269"/>
      <c r="M278" s="270" t="s">
        <v>44</v>
      </c>
      <c r="N278" s="271" t="s">
        <v>53</v>
      </c>
      <c r="O278" s="88"/>
      <c r="P278" s="225">
        <f>O278*H278</f>
        <v>0</v>
      </c>
      <c r="Q278" s="225">
        <v>0.028000000000000001</v>
      </c>
      <c r="R278" s="225">
        <f>Q278*H278</f>
        <v>0.11312</v>
      </c>
      <c r="S278" s="225">
        <v>0</v>
      </c>
      <c r="T278" s="226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27" t="s">
        <v>188</v>
      </c>
      <c r="AT278" s="227" t="s">
        <v>391</v>
      </c>
      <c r="AU278" s="227" t="s">
        <v>21</v>
      </c>
      <c r="AY278" s="20" t="s">
        <v>152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20" t="s">
        <v>90</v>
      </c>
      <c r="BK278" s="228">
        <f>ROUND(I278*H278,2)</f>
        <v>0</v>
      </c>
      <c r="BL278" s="20" t="s">
        <v>171</v>
      </c>
      <c r="BM278" s="227" t="s">
        <v>1634</v>
      </c>
    </row>
    <row r="279" s="13" customFormat="1">
      <c r="A279" s="13"/>
      <c r="B279" s="234"/>
      <c r="C279" s="235"/>
      <c r="D279" s="229" t="s">
        <v>166</v>
      </c>
      <c r="E279" s="236" t="s">
        <v>44</v>
      </c>
      <c r="F279" s="237" t="s">
        <v>1635</v>
      </c>
      <c r="G279" s="235"/>
      <c r="H279" s="238">
        <v>2.02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166</v>
      </c>
      <c r="AU279" s="244" t="s">
        <v>21</v>
      </c>
      <c r="AV279" s="13" t="s">
        <v>21</v>
      </c>
      <c r="AW279" s="13" t="s">
        <v>42</v>
      </c>
      <c r="AX279" s="13" t="s">
        <v>82</v>
      </c>
      <c r="AY279" s="244" t="s">
        <v>152</v>
      </c>
    </row>
    <row r="280" s="13" customFormat="1">
      <c r="A280" s="13"/>
      <c r="B280" s="234"/>
      <c r="C280" s="235"/>
      <c r="D280" s="229" t="s">
        <v>166</v>
      </c>
      <c r="E280" s="236" t="s">
        <v>44</v>
      </c>
      <c r="F280" s="237" t="s">
        <v>1636</v>
      </c>
      <c r="G280" s="235"/>
      <c r="H280" s="238">
        <v>1.01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166</v>
      </c>
      <c r="AU280" s="244" t="s">
        <v>21</v>
      </c>
      <c r="AV280" s="13" t="s">
        <v>21</v>
      </c>
      <c r="AW280" s="13" t="s">
        <v>42</v>
      </c>
      <c r="AX280" s="13" t="s">
        <v>82</v>
      </c>
      <c r="AY280" s="244" t="s">
        <v>152</v>
      </c>
    </row>
    <row r="281" s="13" customFormat="1">
      <c r="A281" s="13"/>
      <c r="B281" s="234"/>
      <c r="C281" s="235"/>
      <c r="D281" s="229" t="s">
        <v>166</v>
      </c>
      <c r="E281" s="236" t="s">
        <v>44</v>
      </c>
      <c r="F281" s="237" t="s">
        <v>1636</v>
      </c>
      <c r="G281" s="235"/>
      <c r="H281" s="238">
        <v>1.01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166</v>
      </c>
      <c r="AU281" s="244" t="s">
        <v>21</v>
      </c>
      <c r="AV281" s="13" t="s">
        <v>21</v>
      </c>
      <c r="AW281" s="13" t="s">
        <v>42</v>
      </c>
      <c r="AX281" s="13" t="s">
        <v>82</v>
      </c>
      <c r="AY281" s="244" t="s">
        <v>152</v>
      </c>
    </row>
    <row r="282" s="14" customFormat="1">
      <c r="A282" s="14"/>
      <c r="B282" s="251"/>
      <c r="C282" s="252"/>
      <c r="D282" s="229" t="s">
        <v>166</v>
      </c>
      <c r="E282" s="253" t="s">
        <v>44</v>
      </c>
      <c r="F282" s="254" t="s">
        <v>261</v>
      </c>
      <c r="G282" s="252"/>
      <c r="H282" s="255">
        <v>4.04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1" t="s">
        <v>166</v>
      </c>
      <c r="AU282" s="261" t="s">
        <v>21</v>
      </c>
      <c r="AV282" s="14" t="s">
        <v>171</v>
      </c>
      <c r="AW282" s="14" t="s">
        <v>42</v>
      </c>
      <c r="AX282" s="14" t="s">
        <v>90</v>
      </c>
      <c r="AY282" s="261" t="s">
        <v>152</v>
      </c>
    </row>
    <row r="283" s="2" customFormat="1" ht="16.5" customHeight="1">
      <c r="A283" s="42"/>
      <c r="B283" s="43"/>
      <c r="C283" s="262" t="s">
        <v>529</v>
      </c>
      <c r="D283" s="262" t="s">
        <v>391</v>
      </c>
      <c r="E283" s="263" t="s">
        <v>444</v>
      </c>
      <c r="F283" s="264" t="s">
        <v>445</v>
      </c>
      <c r="G283" s="265" t="s">
        <v>432</v>
      </c>
      <c r="H283" s="266">
        <v>6.0599999999999996</v>
      </c>
      <c r="I283" s="267"/>
      <c r="J283" s="268">
        <f>ROUND(I283*H283,2)</f>
        <v>0</v>
      </c>
      <c r="K283" s="264" t="s">
        <v>251</v>
      </c>
      <c r="L283" s="269"/>
      <c r="M283" s="270" t="s">
        <v>44</v>
      </c>
      <c r="N283" s="271" t="s">
        <v>53</v>
      </c>
      <c r="O283" s="88"/>
      <c r="P283" s="225">
        <f>O283*H283</f>
        <v>0</v>
      </c>
      <c r="Q283" s="225">
        <v>0.040000000000000001</v>
      </c>
      <c r="R283" s="225">
        <f>Q283*H283</f>
        <v>0.24239999999999998</v>
      </c>
      <c r="S283" s="225">
        <v>0</v>
      </c>
      <c r="T283" s="226">
        <f>S283*H283</f>
        <v>0</v>
      </c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R283" s="227" t="s">
        <v>188</v>
      </c>
      <c r="AT283" s="227" t="s">
        <v>391</v>
      </c>
      <c r="AU283" s="227" t="s">
        <v>21</v>
      </c>
      <c r="AY283" s="20" t="s">
        <v>152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20" t="s">
        <v>90</v>
      </c>
      <c r="BK283" s="228">
        <f>ROUND(I283*H283,2)</f>
        <v>0</v>
      </c>
      <c r="BL283" s="20" t="s">
        <v>171</v>
      </c>
      <c r="BM283" s="227" t="s">
        <v>1637</v>
      </c>
    </row>
    <row r="284" s="13" customFormat="1">
      <c r="A284" s="13"/>
      <c r="B284" s="234"/>
      <c r="C284" s="235"/>
      <c r="D284" s="229" t="s">
        <v>166</v>
      </c>
      <c r="E284" s="236" t="s">
        <v>44</v>
      </c>
      <c r="F284" s="237" t="s">
        <v>1520</v>
      </c>
      <c r="G284" s="235"/>
      <c r="H284" s="238">
        <v>6.0599999999999996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166</v>
      </c>
      <c r="AU284" s="244" t="s">
        <v>21</v>
      </c>
      <c r="AV284" s="13" t="s">
        <v>21</v>
      </c>
      <c r="AW284" s="13" t="s">
        <v>42</v>
      </c>
      <c r="AX284" s="13" t="s">
        <v>90</v>
      </c>
      <c r="AY284" s="244" t="s">
        <v>152</v>
      </c>
    </row>
    <row r="285" s="2" customFormat="1" ht="16.5" customHeight="1">
      <c r="A285" s="42"/>
      <c r="B285" s="43"/>
      <c r="C285" s="262" t="s">
        <v>534</v>
      </c>
      <c r="D285" s="262" t="s">
        <v>391</v>
      </c>
      <c r="E285" s="263" t="s">
        <v>440</v>
      </c>
      <c r="F285" s="264" t="s">
        <v>441</v>
      </c>
      <c r="G285" s="265" t="s">
        <v>432</v>
      </c>
      <c r="H285" s="266">
        <v>11.109999999999999</v>
      </c>
      <c r="I285" s="267"/>
      <c r="J285" s="268">
        <f>ROUND(I285*H285,2)</f>
        <v>0</v>
      </c>
      <c r="K285" s="264" t="s">
        <v>251</v>
      </c>
      <c r="L285" s="269"/>
      <c r="M285" s="270" t="s">
        <v>44</v>
      </c>
      <c r="N285" s="271" t="s">
        <v>53</v>
      </c>
      <c r="O285" s="88"/>
      <c r="P285" s="225">
        <f>O285*H285</f>
        <v>0</v>
      </c>
      <c r="Q285" s="225">
        <v>0.050999999999999997</v>
      </c>
      <c r="R285" s="225">
        <f>Q285*H285</f>
        <v>0.56660999999999995</v>
      </c>
      <c r="S285" s="225">
        <v>0</v>
      </c>
      <c r="T285" s="226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7" t="s">
        <v>188</v>
      </c>
      <c r="AT285" s="227" t="s">
        <v>391</v>
      </c>
      <c r="AU285" s="227" t="s">
        <v>21</v>
      </c>
      <c r="AY285" s="20" t="s">
        <v>152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20" t="s">
        <v>90</v>
      </c>
      <c r="BK285" s="228">
        <f>ROUND(I285*H285,2)</f>
        <v>0</v>
      </c>
      <c r="BL285" s="20" t="s">
        <v>171</v>
      </c>
      <c r="BM285" s="227" t="s">
        <v>1638</v>
      </c>
    </row>
    <row r="286" s="13" customFormat="1">
      <c r="A286" s="13"/>
      <c r="B286" s="234"/>
      <c r="C286" s="235"/>
      <c r="D286" s="229" t="s">
        <v>166</v>
      </c>
      <c r="E286" s="236" t="s">
        <v>44</v>
      </c>
      <c r="F286" s="237" t="s">
        <v>1639</v>
      </c>
      <c r="G286" s="235"/>
      <c r="H286" s="238">
        <v>5.0499999999999998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166</v>
      </c>
      <c r="AU286" s="244" t="s">
        <v>21</v>
      </c>
      <c r="AV286" s="13" t="s">
        <v>21</v>
      </c>
      <c r="AW286" s="13" t="s">
        <v>42</v>
      </c>
      <c r="AX286" s="13" t="s">
        <v>82</v>
      </c>
      <c r="AY286" s="244" t="s">
        <v>152</v>
      </c>
    </row>
    <row r="287" s="13" customFormat="1">
      <c r="A287" s="13"/>
      <c r="B287" s="234"/>
      <c r="C287" s="235"/>
      <c r="D287" s="229" t="s">
        <v>166</v>
      </c>
      <c r="E287" s="236" t="s">
        <v>44</v>
      </c>
      <c r="F287" s="237" t="s">
        <v>1635</v>
      </c>
      <c r="G287" s="235"/>
      <c r="H287" s="238">
        <v>2.02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166</v>
      </c>
      <c r="AU287" s="244" t="s">
        <v>21</v>
      </c>
      <c r="AV287" s="13" t="s">
        <v>21</v>
      </c>
      <c r="AW287" s="13" t="s">
        <v>42</v>
      </c>
      <c r="AX287" s="13" t="s">
        <v>82</v>
      </c>
      <c r="AY287" s="244" t="s">
        <v>152</v>
      </c>
    </row>
    <row r="288" s="13" customFormat="1">
      <c r="A288" s="13"/>
      <c r="B288" s="234"/>
      <c r="C288" s="235"/>
      <c r="D288" s="229" t="s">
        <v>166</v>
      </c>
      <c r="E288" s="236" t="s">
        <v>44</v>
      </c>
      <c r="F288" s="237" t="s">
        <v>1635</v>
      </c>
      <c r="G288" s="235"/>
      <c r="H288" s="238">
        <v>2.02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166</v>
      </c>
      <c r="AU288" s="244" t="s">
        <v>21</v>
      </c>
      <c r="AV288" s="13" t="s">
        <v>21</v>
      </c>
      <c r="AW288" s="13" t="s">
        <v>42</v>
      </c>
      <c r="AX288" s="13" t="s">
        <v>82</v>
      </c>
      <c r="AY288" s="244" t="s">
        <v>152</v>
      </c>
    </row>
    <row r="289" s="13" customFormat="1">
      <c r="A289" s="13"/>
      <c r="B289" s="234"/>
      <c r="C289" s="235"/>
      <c r="D289" s="229" t="s">
        <v>166</v>
      </c>
      <c r="E289" s="236" t="s">
        <v>44</v>
      </c>
      <c r="F289" s="237" t="s">
        <v>1635</v>
      </c>
      <c r="G289" s="235"/>
      <c r="H289" s="238">
        <v>2.02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166</v>
      </c>
      <c r="AU289" s="244" t="s">
        <v>21</v>
      </c>
      <c r="AV289" s="13" t="s">
        <v>21</v>
      </c>
      <c r="AW289" s="13" t="s">
        <v>42</v>
      </c>
      <c r="AX289" s="13" t="s">
        <v>82</v>
      </c>
      <c r="AY289" s="244" t="s">
        <v>152</v>
      </c>
    </row>
    <row r="290" s="14" customFormat="1">
      <c r="A290" s="14"/>
      <c r="B290" s="251"/>
      <c r="C290" s="252"/>
      <c r="D290" s="229" t="s">
        <v>166</v>
      </c>
      <c r="E290" s="253" t="s">
        <v>44</v>
      </c>
      <c r="F290" s="254" t="s">
        <v>261</v>
      </c>
      <c r="G290" s="252"/>
      <c r="H290" s="255">
        <v>11.109999999999999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166</v>
      </c>
      <c r="AU290" s="261" t="s">
        <v>21</v>
      </c>
      <c r="AV290" s="14" t="s">
        <v>171</v>
      </c>
      <c r="AW290" s="14" t="s">
        <v>42</v>
      </c>
      <c r="AX290" s="14" t="s">
        <v>90</v>
      </c>
      <c r="AY290" s="261" t="s">
        <v>152</v>
      </c>
    </row>
    <row r="291" s="2" customFormat="1" ht="16.5" customHeight="1">
      <c r="A291" s="42"/>
      <c r="B291" s="43"/>
      <c r="C291" s="262" t="s">
        <v>539</v>
      </c>
      <c r="D291" s="262" t="s">
        <v>391</v>
      </c>
      <c r="E291" s="263" t="s">
        <v>436</v>
      </c>
      <c r="F291" s="264" t="s">
        <v>437</v>
      </c>
      <c r="G291" s="265" t="s">
        <v>432</v>
      </c>
      <c r="H291" s="266">
        <v>15.15</v>
      </c>
      <c r="I291" s="267"/>
      <c r="J291" s="268">
        <f>ROUND(I291*H291,2)</f>
        <v>0</v>
      </c>
      <c r="K291" s="264" t="s">
        <v>251</v>
      </c>
      <c r="L291" s="269"/>
      <c r="M291" s="270" t="s">
        <v>44</v>
      </c>
      <c r="N291" s="271" t="s">
        <v>53</v>
      </c>
      <c r="O291" s="88"/>
      <c r="P291" s="225">
        <f>O291*H291</f>
        <v>0</v>
      </c>
      <c r="Q291" s="225">
        <v>0.068000000000000005</v>
      </c>
      <c r="R291" s="225">
        <f>Q291*H291</f>
        <v>1.0302</v>
      </c>
      <c r="S291" s="225">
        <v>0</v>
      </c>
      <c r="T291" s="226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27" t="s">
        <v>188</v>
      </c>
      <c r="AT291" s="227" t="s">
        <v>391</v>
      </c>
      <c r="AU291" s="227" t="s">
        <v>21</v>
      </c>
      <c r="AY291" s="20" t="s">
        <v>152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20" t="s">
        <v>90</v>
      </c>
      <c r="BK291" s="228">
        <f>ROUND(I291*H291,2)</f>
        <v>0</v>
      </c>
      <c r="BL291" s="20" t="s">
        <v>171</v>
      </c>
      <c r="BM291" s="227" t="s">
        <v>1640</v>
      </c>
    </row>
    <row r="292" s="13" customFormat="1">
      <c r="A292" s="13"/>
      <c r="B292" s="234"/>
      <c r="C292" s="235"/>
      <c r="D292" s="229" t="s">
        <v>166</v>
      </c>
      <c r="E292" s="236" t="s">
        <v>44</v>
      </c>
      <c r="F292" s="237" t="s">
        <v>1639</v>
      </c>
      <c r="G292" s="235"/>
      <c r="H292" s="238">
        <v>5.0499999999999998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166</v>
      </c>
      <c r="AU292" s="244" t="s">
        <v>21</v>
      </c>
      <c r="AV292" s="13" t="s">
        <v>21</v>
      </c>
      <c r="AW292" s="13" t="s">
        <v>42</v>
      </c>
      <c r="AX292" s="13" t="s">
        <v>82</v>
      </c>
      <c r="AY292" s="244" t="s">
        <v>152</v>
      </c>
    </row>
    <row r="293" s="13" customFormat="1">
      <c r="A293" s="13"/>
      <c r="B293" s="234"/>
      <c r="C293" s="235"/>
      <c r="D293" s="229" t="s">
        <v>166</v>
      </c>
      <c r="E293" s="236" t="s">
        <v>44</v>
      </c>
      <c r="F293" s="237" t="s">
        <v>1639</v>
      </c>
      <c r="G293" s="235"/>
      <c r="H293" s="238">
        <v>5.0499999999999998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166</v>
      </c>
      <c r="AU293" s="244" t="s">
        <v>21</v>
      </c>
      <c r="AV293" s="13" t="s">
        <v>21</v>
      </c>
      <c r="AW293" s="13" t="s">
        <v>42</v>
      </c>
      <c r="AX293" s="13" t="s">
        <v>82</v>
      </c>
      <c r="AY293" s="244" t="s">
        <v>152</v>
      </c>
    </row>
    <row r="294" s="13" customFormat="1">
      <c r="A294" s="13"/>
      <c r="B294" s="234"/>
      <c r="C294" s="235"/>
      <c r="D294" s="229" t="s">
        <v>166</v>
      </c>
      <c r="E294" s="236" t="s">
        <v>44</v>
      </c>
      <c r="F294" s="237" t="s">
        <v>1635</v>
      </c>
      <c r="G294" s="235"/>
      <c r="H294" s="238">
        <v>2.02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166</v>
      </c>
      <c r="AU294" s="244" t="s">
        <v>21</v>
      </c>
      <c r="AV294" s="13" t="s">
        <v>21</v>
      </c>
      <c r="AW294" s="13" t="s">
        <v>42</v>
      </c>
      <c r="AX294" s="13" t="s">
        <v>82</v>
      </c>
      <c r="AY294" s="244" t="s">
        <v>152</v>
      </c>
    </row>
    <row r="295" s="13" customFormat="1">
      <c r="A295" s="13"/>
      <c r="B295" s="234"/>
      <c r="C295" s="235"/>
      <c r="D295" s="229" t="s">
        <v>166</v>
      </c>
      <c r="E295" s="236" t="s">
        <v>44</v>
      </c>
      <c r="F295" s="237" t="s">
        <v>1641</v>
      </c>
      <c r="G295" s="235"/>
      <c r="H295" s="238">
        <v>3.0299999999999998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166</v>
      </c>
      <c r="AU295" s="244" t="s">
        <v>21</v>
      </c>
      <c r="AV295" s="13" t="s">
        <v>21</v>
      </c>
      <c r="AW295" s="13" t="s">
        <v>42</v>
      </c>
      <c r="AX295" s="13" t="s">
        <v>82</v>
      </c>
      <c r="AY295" s="244" t="s">
        <v>152</v>
      </c>
    </row>
    <row r="296" s="14" customFormat="1">
      <c r="A296" s="14"/>
      <c r="B296" s="251"/>
      <c r="C296" s="252"/>
      <c r="D296" s="229" t="s">
        <v>166</v>
      </c>
      <c r="E296" s="253" t="s">
        <v>44</v>
      </c>
      <c r="F296" s="254" t="s">
        <v>261</v>
      </c>
      <c r="G296" s="252"/>
      <c r="H296" s="255">
        <v>15.15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166</v>
      </c>
      <c r="AU296" s="261" t="s">
        <v>21</v>
      </c>
      <c r="AV296" s="14" t="s">
        <v>171</v>
      </c>
      <c r="AW296" s="14" t="s">
        <v>42</v>
      </c>
      <c r="AX296" s="14" t="s">
        <v>90</v>
      </c>
      <c r="AY296" s="261" t="s">
        <v>152</v>
      </c>
    </row>
    <row r="297" s="2" customFormat="1" ht="21.75" customHeight="1">
      <c r="A297" s="42"/>
      <c r="B297" s="43"/>
      <c r="C297" s="216" t="s">
        <v>543</v>
      </c>
      <c r="D297" s="216" t="s">
        <v>155</v>
      </c>
      <c r="E297" s="217" t="s">
        <v>1642</v>
      </c>
      <c r="F297" s="218" t="s">
        <v>453</v>
      </c>
      <c r="G297" s="219" t="s">
        <v>432</v>
      </c>
      <c r="H297" s="220">
        <v>6</v>
      </c>
      <c r="I297" s="221"/>
      <c r="J297" s="222">
        <f>ROUND(I297*H297,2)</f>
        <v>0</v>
      </c>
      <c r="K297" s="218" t="s">
        <v>251</v>
      </c>
      <c r="L297" s="48"/>
      <c r="M297" s="223" t="s">
        <v>44</v>
      </c>
      <c r="N297" s="224" t="s">
        <v>53</v>
      </c>
      <c r="O297" s="88"/>
      <c r="P297" s="225">
        <f>O297*H297</f>
        <v>0</v>
      </c>
      <c r="Q297" s="225">
        <v>0.087419999999999998</v>
      </c>
      <c r="R297" s="225">
        <f>Q297*H297</f>
        <v>0.52451999999999999</v>
      </c>
      <c r="S297" s="225">
        <v>0</v>
      </c>
      <c r="T297" s="226">
        <f>S297*H297</f>
        <v>0</v>
      </c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R297" s="227" t="s">
        <v>171</v>
      </c>
      <c r="AT297" s="227" t="s">
        <v>155</v>
      </c>
      <c r="AU297" s="227" t="s">
        <v>21</v>
      </c>
      <c r="AY297" s="20" t="s">
        <v>152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20" t="s">
        <v>90</v>
      </c>
      <c r="BK297" s="228">
        <f>ROUND(I297*H297,2)</f>
        <v>0</v>
      </c>
      <c r="BL297" s="20" t="s">
        <v>171</v>
      </c>
      <c r="BM297" s="227" t="s">
        <v>1643</v>
      </c>
    </row>
    <row r="298" s="2" customFormat="1">
      <c r="A298" s="42"/>
      <c r="B298" s="43"/>
      <c r="C298" s="44"/>
      <c r="D298" s="249" t="s">
        <v>253</v>
      </c>
      <c r="E298" s="44"/>
      <c r="F298" s="250" t="s">
        <v>1644</v>
      </c>
      <c r="G298" s="44"/>
      <c r="H298" s="44"/>
      <c r="I298" s="231"/>
      <c r="J298" s="44"/>
      <c r="K298" s="44"/>
      <c r="L298" s="48"/>
      <c r="M298" s="232"/>
      <c r="N298" s="233"/>
      <c r="O298" s="88"/>
      <c r="P298" s="88"/>
      <c r="Q298" s="88"/>
      <c r="R298" s="88"/>
      <c r="S298" s="88"/>
      <c r="T298" s="89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T298" s="20" t="s">
        <v>253</v>
      </c>
      <c r="AU298" s="20" t="s">
        <v>21</v>
      </c>
    </row>
    <row r="299" s="13" customFormat="1">
      <c r="A299" s="13"/>
      <c r="B299" s="234"/>
      <c r="C299" s="235"/>
      <c r="D299" s="229" t="s">
        <v>166</v>
      </c>
      <c r="E299" s="236" t="s">
        <v>44</v>
      </c>
      <c r="F299" s="237" t="s">
        <v>1645</v>
      </c>
      <c r="G299" s="235"/>
      <c r="H299" s="238">
        <v>5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166</v>
      </c>
      <c r="AU299" s="244" t="s">
        <v>21</v>
      </c>
      <c r="AV299" s="13" t="s">
        <v>21</v>
      </c>
      <c r="AW299" s="13" t="s">
        <v>42</v>
      </c>
      <c r="AX299" s="13" t="s">
        <v>82</v>
      </c>
      <c r="AY299" s="244" t="s">
        <v>152</v>
      </c>
    </row>
    <row r="300" s="13" customFormat="1">
      <c r="A300" s="13"/>
      <c r="B300" s="234"/>
      <c r="C300" s="235"/>
      <c r="D300" s="229" t="s">
        <v>166</v>
      </c>
      <c r="E300" s="236" t="s">
        <v>44</v>
      </c>
      <c r="F300" s="237" t="s">
        <v>1646</v>
      </c>
      <c r="G300" s="235"/>
      <c r="H300" s="238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166</v>
      </c>
      <c r="AU300" s="244" t="s">
        <v>21</v>
      </c>
      <c r="AV300" s="13" t="s">
        <v>21</v>
      </c>
      <c r="AW300" s="13" t="s">
        <v>42</v>
      </c>
      <c r="AX300" s="13" t="s">
        <v>82</v>
      </c>
      <c r="AY300" s="244" t="s">
        <v>152</v>
      </c>
    </row>
    <row r="301" s="14" customFormat="1">
      <c r="A301" s="14"/>
      <c r="B301" s="251"/>
      <c r="C301" s="252"/>
      <c r="D301" s="229" t="s">
        <v>166</v>
      </c>
      <c r="E301" s="253" t="s">
        <v>44</v>
      </c>
      <c r="F301" s="254" t="s">
        <v>261</v>
      </c>
      <c r="G301" s="252"/>
      <c r="H301" s="255">
        <v>6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166</v>
      </c>
      <c r="AU301" s="261" t="s">
        <v>21</v>
      </c>
      <c r="AV301" s="14" t="s">
        <v>171</v>
      </c>
      <c r="AW301" s="14" t="s">
        <v>42</v>
      </c>
      <c r="AX301" s="14" t="s">
        <v>90</v>
      </c>
      <c r="AY301" s="261" t="s">
        <v>152</v>
      </c>
    </row>
    <row r="302" s="2" customFormat="1" ht="16.5" customHeight="1">
      <c r="A302" s="42"/>
      <c r="B302" s="43"/>
      <c r="C302" s="262" t="s">
        <v>548</v>
      </c>
      <c r="D302" s="262" t="s">
        <v>391</v>
      </c>
      <c r="E302" s="263" t="s">
        <v>457</v>
      </c>
      <c r="F302" s="264" t="s">
        <v>458</v>
      </c>
      <c r="G302" s="265" t="s">
        <v>432</v>
      </c>
      <c r="H302" s="266">
        <v>6.0599999999999996</v>
      </c>
      <c r="I302" s="267"/>
      <c r="J302" s="268">
        <f>ROUND(I302*H302,2)</f>
        <v>0</v>
      </c>
      <c r="K302" s="264" t="s">
        <v>251</v>
      </c>
      <c r="L302" s="269"/>
      <c r="M302" s="270" t="s">
        <v>44</v>
      </c>
      <c r="N302" s="271" t="s">
        <v>53</v>
      </c>
      <c r="O302" s="88"/>
      <c r="P302" s="225">
        <f>O302*H302</f>
        <v>0</v>
      </c>
      <c r="Q302" s="225">
        <v>0.081000000000000003</v>
      </c>
      <c r="R302" s="225">
        <f>Q302*H302</f>
        <v>0.49085999999999996</v>
      </c>
      <c r="S302" s="225">
        <v>0</v>
      </c>
      <c r="T302" s="226">
        <f>S302*H302</f>
        <v>0</v>
      </c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R302" s="227" t="s">
        <v>188</v>
      </c>
      <c r="AT302" s="227" t="s">
        <v>391</v>
      </c>
      <c r="AU302" s="227" t="s">
        <v>21</v>
      </c>
      <c r="AY302" s="20" t="s">
        <v>152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20" t="s">
        <v>90</v>
      </c>
      <c r="BK302" s="228">
        <f>ROUND(I302*H302,2)</f>
        <v>0</v>
      </c>
      <c r="BL302" s="20" t="s">
        <v>171</v>
      </c>
      <c r="BM302" s="227" t="s">
        <v>1647</v>
      </c>
    </row>
    <row r="303" s="13" customFormat="1">
      <c r="A303" s="13"/>
      <c r="B303" s="234"/>
      <c r="C303" s="235"/>
      <c r="D303" s="229" t="s">
        <v>166</v>
      </c>
      <c r="E303" s="236" t="s">
        <v>44</v>
      </c>
      <c r="F303" s="237" t="s">
        <v>1639</v>
      </c>
      <c r="G303" s="235"/>
      <c r="H303" s="238">
        <v>5.0499999999999998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166</v>
      </c>
      <c r="AU303" s="244" t="s">
        <v>21</v>
      </c>
      <c r="AV303" s="13" t="s">
        <v>21</v>
      </c>
      <c r="AW303" s="13" t="s">
        <v>42</v>
      </c>
      <c r="AX303" s="13" t="s">
        <v>82</v>
      </c>
      <c r="AY303" s="244" t="s">
        <v>152</v>
      </c>
    </row>
    <row r="304" s="13" customFormat="1">
      <c r="A304" s="13"/>
      <c r="B304" s="234"/>
      <c r="C304" s="235"/>
      <c r="D304" s="229" t="s">
        <v>166</v>
      </c>
      <c r="E304" s="236" t="s">
        <v>44</v>
      </c>
      <c r="F304" s="237" t="s">
        <v>1636</v>
      </c>
      <c r="G304" s="235"/>
      <c r="H304" s="238">
        <v>1.01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166</v>
      </c>
      <c r="AU304" s="244" t="s">
        <v>21</v>
      </c>
      <c r="AV304" s="13" t="s">
        <v>21</v>
      </c>
      <c r="AW304" s="13" t="s">
        <v>42</v>
      </c>
      <c r="AX304" s="13" t="s">
        <v>82</v>
      </c>
      <c r="AY304" s="244" t="s">
        <v>152</v>
      </c>
    </row>
    <row r="305" s="14" customFormat="1">
      <c r="A305" s="14"/>
      <c r="B305" s="251"/>
      <c r="C305" s="252"/>
      <c r="D305" s="229" t="s">
        <v>166</v>
      </c>
      <c r="E305" s="253" t="s">
        <v>44</v>
      </c>
      <c r="F305" s="254" t="s">
        <v>261</v>
      </c>
      <c r="G305" s="252"/>
      <c r="H305" s="255">
        <v>6.0599999999999996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1" t="s">
        <v>166</v>
      </c>
      <c r="AU305" s="261" t="s">
        <v>21</v>
      </c>
      <c r="AV305" s="14" t="s">
        <v>171</v>
      </c>
      <c r="AW305" s="14" t="s">
        <v>42</v>
      </c>
      <c r="AX305" s="14" t="s">
        <v>90</v>
      </c>
      <c r="AY305" s="261" t="s">
        <v>152</v>
      </c>
    </row>
    <row r="306" s="12" customFormat="1" ht="22.8" customHeight="1">
      <c r="A306" s="12"/>
      <c r="B306" s="200"/>
      <c r="C306" s="201"/>
      <c r="D306" s="202" t="s">
        <v>81</v>
      </c>
      <c r="E306" s="214" t="s">
        <v>151</v>
      </c>
      <c r="F306" s="214" t="s">
        <v>477</v>
      </c>
      <c r="G306" s="201"/>
      <c r="H306" s="201"/>
      <c r="I306" s="204"/>
      <c r="J306" s="215">
        <f>BK306</f>
        <v>0</v>
      </c>
      <c r="K306" s="201"/>
      <c r="L306" s="206"/>
      <c r="M306" s="207"/>
      <c r="N306" s="208"/>
      <c r="O306" s="208"/>
      <c r="P306" s="209">
        <f>SUM(P307:P328)</f>
        <v>0</v>
      </c>
      <c r="Q306" s="208"/>
      <c r="R306" s="209">
        <f>SUM(R307:R328)</f>
        <v>0</v>
      </c>
      <c r="S306" s="208"/>
      <c r="T306" s="210">
        <f>SUM(T307:T328)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1" t="s">
        <v>90</v>
      </c>
      <c r="AT306" s="212" t="s">
        <v>81</v>
      </c>
      <c r="AU306" s="212" t="s">
        <v>90</v>
      </c>
      <c r="AY306" s="211" t="s">
        <v>152</v>
      </c>
      <c r="BK306" s="213">
        <f>SUM(BK307:BK328)</f>
        <v>0</v>
      </c>
    </row>
    <row r="307" s="2" customFormat="1" ht="24.15" customHeight="1">
      <c r="A307" s="42"/>
      <c r="B307" s="43"/>
      <c r="C307" s="216" t="s">
        <v>553</v>
      </c>
      <c r="D307" s="216" t="s">
        <v>155</v>
      </c>
      <c r="E307" s="217" t="s">
        <v>1648</v>
      </c>
      <c r="F307" s="218" t="s">
        <v>1649</v>
      </c>
      <c r="G307" s="219" t="s">
        <v>219</v>
      </c>
      <c r="H307" s="220">
        <v>1193</v>
      </c>
      <c r="I307" s="221"/>
      <c r="J307" s="222">
        <f>ROUND(I307*H307,2)</f>
        <v>0</v>
      </c>
      <c r="K307" s="218" t="s">
        <v>251</v>
      </c>
      <c r="L307" s="48"/>
      <c r="M307" s="223" t="s">
        <v>44</v>
      </c>
      <c r="N307" s="224" t="s">
        <v>53</v>
      </c>
      <c r="O307" s="88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R307" s="227" t="s">
        <v>171</v>
      </c>
      <c r="AT307" s="227" t="s">
        <v>155</v>
      </c>
      <c r="AU307" s="227" t="s">
        <v>21</v>
      </c>
      <c r="AY307" s="20" t="s">
        <v>152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20" t="s">
        <v>90</v>
      </c>
      <c r="BK307" s="228">
        <f>ROUND(I307*H307,2)</f>
        <v>0</v>
      </c>
      <c r="BL307" s="20" t="s">
        <v>171</v>
      </c>
      <c r="BM307" s="227" t="s">
        <v>1650</v>
      </c>
    </row>
    <row r="308" s="2" customFormat="1">
      <c r="A308" s="42"/>
      <c r="B308" s="43"/>
      <c r="C308" s="44"/>
      <c r="D308" s="249" t="s">
        <v>253</v>
      </c>
      <c r="E308" s="44"/>
      <c r="F308" s="250" t="s">
        <v>1651</v>
      </c>
      <c r="G308" s="44"/>
      <c r="H308" s="44"/>
      <c r="I308" s="231"/>
      <c r="J308" s="44"/>
      <c r="K308" s="44"/>
      <c r="L308" s="48"/>
      <c r="M308" s="232"/>
      <c r="N308" s="233"/>
      <c r="O308" s="88"/>
      <c r="P308" s="88"/>
      <c r="Q308" s="88"/>
      <c r="R308" s="88"/>
      <c r="S308" s="88"/>
      <c r="T308" s="89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T308" s="20" t="s">
        <v>253</v>
      </c>
      <c r="AU308" s="20" t="s">
        <v>21</v>
      </c>
    </row>
    <row r="309" s="13" customFormat="1">
      <c r="A309" s="13"/>
      <c r="B309" s="234"/>
      <c r="C309" s="235"/>
      <c r="D309" s="229" t="s">
        <v>166</v>
      </c>
      <c r="E309" s="236" t="s">
        <v>44</v>
      </c>
      <c r="F309" s="237" t="s">
        <v>1652</v>
      </c>
      <c r="G309" s="235"/>
      <c r="H309" s="238">
        <v>1193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166</v>
      </c>
      <c r="AU309" s="244" t="s">
        <v>21</v>
      </c>
      <c r="AV309" s="13" t="s">
        <v>21</v>
      </c>
      <c r="AW309" s="13" t="s">
        <v>42</v>
      </c>
      <c r="AX309" s="13" t="s">
        <v>82</v>
      </c>
      <c r="AY309" s="244" t="s">
        <v>152</v>
      </c>
    </row>
    <row r="310" s="14" customFormat="1">
      <c r="A310" s="14"/>
      <c r="B310" s="251"/>
      <c r="C310" s="252"/>
      <c r="D310" s="229" t="s">
        <v>166</v>
      </c>
      <c r="E310" s="253" t="s">
        <v>44</v>
      </c>
      <c r="F310" s="254" t="s">
        <v>261</v>
      </c>
      <c r="G310" s="252"/>
      <c r="H310" s="255">
        <v>1193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166</v>
      </c>
      <c r="AU310" s="261" t="s">
        <v>21</v>
      </c>
      <c r="AV310" s="14" t="s">
        <v>171</v>
      </c>
      <c r="AW310" s="14" t="s">
        <v>42</v>
      </c>
      <c r="AX310" s="14" t="s">
        <v>90</v>
      </c>
      <c r="AY310" s="261" t="s">
        <v>152</v>
      </c>
    </row>
    <row r="311" s="2" customFormat="1" ht="21.75" customHeight="1">
      <c r="A311" s="42"/>
      <c r="B311" s="43"/>
      <c r="C311" s="216" t="s">
        <v>558</v>
      </c>
      <c r="D311" s="216" t="s">
        <v>155</v>
      </c>
      <c r="E311" s="217" t="s">
        <v>1653</v>
      </c>
      <c r="F311" s="218" t="s">
        <v>1654</v>
      </c>
      <c r="G311" s="219" t="s">
        <v>219</v>
      </c>
      <c r="H311" s="220">
        <v>2386</v>
      </c>
      <c r="I311" s="221"/>
      <c r="J311" s="222">
        <f>ROUND(I311*H311,2)</f>
        <v>0</v>
      </c>
      <c r="K311" s="218" t="s">
        <v>251</v>
      </c>
      <c r="L311" s="48"/>
      <c r="M311" s="223" t="s">
        <v>44</v>
      </c>
      <c r="N311" s="224" t="s">
        <v>53</v>
      </c>
      <c r="O311" s="88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R311" s="227" t="s">
        <v>171</v>
      </c>
      <c r="AT311" s="227" t="s">
        <v>155</v>
      </c>
      <c r="AU311" s="227" t="s">
        <v>21</v>
      </c>
      <c r="AY311" s="20" t="s">
        <v>152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20" t="s">
        <v>90</v>
      </c>
      <c r="BK311" s="228">
        <f>ROUND(I311*H311,2)</f>
        <v>0</v>
      </c>
      <c r="BL311" s="20" t="s">
        <v>171</v>
      </c>
      <c r="BM311" s="227" t="s">
        <v>1655</v>
      </c>
    </row>
    <row r="312" s="2" customFormat="1">
      <c r="A312" s="42"/>
      <c r="B312" s="43"/>
      <c r="C312" s="44"/>
      <c r="D312" s="249" t="s">
        <v>253</v>
      </c>
      <c r="E312" s="44"/>
      <c r="F312" s="250" t="s">
        <v>1656</v>
      </c>
      <c r="G312" s="44"/>
      <c r="H312" s="44"/>
      <c r="I312" s="231"/>
      <c r="J312" s="44"/>
      <c r="K312" s="44"/>
      <c r="L312" s="48"/>
      <c r="M312" s="232"/>
      <c r="N312" s="233"/>
      <c r="O312" s="88"/>
      <c r="P312" s="88"/>
      <c r="Q312" s="88"/>
      <c r="R312" s="88"/>
      <c r="S312" s="88"/>
      <c r="T312" s="89"/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T312" s="20" t="s">
        <v>253</v>
      </c>
      <c r="AU312" s="20" t="s">
        <v>21</v>
      </c>
    </row>
    <row r="313" s="13" customFormat="1">
      <c r="A313" s="13"/>
      <c r="B313" s="234"/>
      <c r="C313" s="235"/>
      <c r="D313" s="229" t="s">
        <v>166</v>
      </c>
      <c r="E313" s="236" t="s">
        <v>44</v>
      </c>
      <c r="F313" s="237" t="s">
        <v>1657</v>
      </c>
      <c r="G313" s="235"/>
      <c r="H313" s="238">
        <v>2386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166</v>
      </c>
      <c r="AU313" s="244" t="s">
        <v>21</v>
      </c>
      <c r="AV313" s="13" t="s">
        <v>21</v>
      </c>
      <c r="AW313" s="13" t="s">
        <v>42</v>
      </c>
      <c r="AX313" s="13" t="s">
        <v>90</v>
      </c>
      <c r="AY313" s="244" t="s">
        <v>152</v>
      </c>
    </row>
    <row r="314" s="2" customFormat="1" ht="24.15" customHeight="1">
      <c r="A314" s="42"/>
      <c r="B314" s="43"/>
      <c r="C314" s="216" t="s">
        <v>563</v>
      </c>
      <c r="D314" s="216" t="s">
        <v>155</v>
      </c>
      <c r="E314" s="217" t="s">
        <v>495</v>
      </c>
      <c r="F314" s="218" t="s">
        <v>496</v>
      </c>
      <c r="G314" s="219" t="s">
        <v>219</v>
      </c>
      <c r="H314" s="220">
        <v>1193</v>
      </c>
      <c r="I314" s="221"/>
      <c r="J314" s="222">
        <f>ROUND(I314*H314,2)</f>
        <v>0</v>
      </c>
      <c r="K314" s="218" t="s">
        <v>251</v>
      </c>
      <c r="L314" s="48"/>
      <c r="M314" s="223" t="s">
        <v>44</v>
      </c>
      <c r="N314" s="224" t="s">
        <v>53</v>
      </c>
      <c r="O314" s="88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R314" s="227" t="s">
        <v>171</v>
      </c>
      <c r="AT314" s="227" t="s">
        <v>155</v>
      </c>
      <c r="AU314" s="227" t="s">
        <v>21</v>
      </c>
      <c r="AY314" s="20" t="s">
        <v>152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20" t="s">
        <v>90</v>
      </c>
      <c r="BK314" s="228">
        <f>ROUND(I314*H314,2)</f>
        <v>0</v>
      </c>
      <c r="BL314" s="20" t="s">
        <v>171</v>
      </c>
      <c r="BM314" s="227" t="s">
        <v>1658</v>
      </c>
    </row>
    <row r="315" s="2" customFormat="1">
      <c r="A315" s="42"/>
      <c r="B315" s="43"/>
      <c r="C315" s="44"/>
      <c r="D315" s="249" t="s">
        <v>253</v>
      </c>
      <c r="E315" s="44"/>
      <c r="F315" s="250" t="s">
        <v>498</v>
      </c>
      <c r="G315" s="44"/>
      <c r="H315" s="44"/>
      <c r="I315" s="231"/>
      <c r="J315" s="44"/>
      <c r="K315" s="44"/>
      <c r="L315" s="48"/>
      <c r="M315" s="232"/>
      <c r="N315" s="233"/>
      <c r="O315" s="88"/>
      <c r="P315" s="88"/>
      <c r="Q315" s="88"/>
      <c r="R315" s="88"/>
      <c r="S315" s="88"/>
      <c r="T315" s="89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T315" s="20" t="s">
        <v>253</v>
      </c>
      <c r="AU315" s="20" t="s">
        <v>21</v>
      </c>
    </row>
    <row r="316" s="13" customFormat="1">
      <c r="A316" s="13"/>
      <c r="B316" s="234"/>
      <c r="C316" s="235"/>
      <c r="D316" s="229" t="s">
        <v>166</v>
      </c>
      <c r="E316" s="236" t="s">
        <v>44</v>
      </c>
      <c r="F316" s="237" t="s">
        <v>1420</v>
      </c>
      <c r="G316" s="235"/>
      <c r="H316" s="238">
        <v>1193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166</v>
      </c>
      <c r="AU316" s="244" t="s">
        <v>21</v>
      </c>
      <c r="AV316" s="13" t="s">
        <v>21</v>
      </c>
      <c r="AW316" s="13" t="s">
        <v>42</v>
      </c>
      <c r="AX316" s="13" t="s">
        <v>90</v>
      </c>
      <c r="AY316" s="244" t="s">
        <v>152</v>
      </c>
    </row>
    <row r="317" s="2" customFormat="1" ht="16.5" customHeight="1">
      <c r="A317" s="42"/>
      <c r="B317" s="43"/>
      <c r="C317" s="216" t="s">
        <v>567</v>
      </c>
      <c r="D317" s="216" t="s">
        <v>155</v>
      </c>
      <c r="E317" s="217" t="s">
        <v>1659</v>
      </c>
      <c r="F317" s="218" t="s">
        <v>1660</v>
      </c>
      <c r="G317" s="219" t="s">
        <v>219</v>
      </c>
      <c r="H317" s="220">
        <v>1193</v>
      </c>
      <c r="I317" s="221"/>
      <c r="J317" s="222">
        <f>ROUND(I317*H317,2)</f>
        <v>0</v>
      </c>
      <c r="K317" s="218" t="s">
        <v>251</v>
      </c>
      <c r="L317" s="48"/>
      <c r="M317" s="223" t="s">
        <v>44</v>
      </c>
      <c r="N317" s="224" t="s">
        <v>53</v>
      </c>
      <c r="O317" s="88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27" t="s">
        <v>171</v>
      </c>
      <c r="AT317" s="227" t="s">
        <v>155</v>
      </c>
      <c r="AU317" s="227" t="s">
        <v>21</v>
      </c>
      <c r="AY317" s="20" t="s">
        <v>152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20" t="s">
        <v>90</v>
      </c>
      <c r="BK317" s="228">
        <f>ROUND(I317*H317,2)</f>
        <v>0</v>
      </c>
      <c r="BL317" s="20" t="s">
        <v>171</v>
      </c>
      <c r="BM317" s="227" t="s">
        <v>1661</v>
      </c>
    </row>
    <row r="318" s="2" customFormat="1">
      <c r="A318" s="42"/>
      <c r="B318" s="43"/>
      <c r="C318" s="44"/>
      <c r="D318" s="249" t="s">
        <v>253</v>
      </c>
      <c r="E318" s="44"/>
      <c r="F318" s="250" t="s">
        <v>1662</v>
      </c>
      <c r="G318" s="44"/>
      <c r="H318" s="44"/>
      <c r="I318" s="231"/>
      <c r="J318" s="44"/>
      <c r="K318" s="44"/>
      <c r="L318" s="48"/>
      <c r="M318" s="232"/>
      <c r="N318" s="233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253</v>
      </c>
      <c r="AU318" s="20" t="s">
        <v>21</v>
      </c>
    </row>
    <row r="319" s="13" customFormat="1">
      <c r="A319" s="13"/>
      <c r="B319" s="234"/>
      <c r="C319" s="235"/>
      <c r="D319" s="229" t="s">
        <v>166</v>
      </c>
      <c r="E319" s="236" t="s">
        <v>44</v>
      </c>
      <c r="F319" s="237" t="s">
        <v>1420</v>
      </c>
      <c r="G319" s="235"/>
      <c r="H319" s="238">
        <v>1193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166</v>
      </c>
      <c r="AU319" s="244" t="s">
        <v>21</v>
      </c>
      <c r="AV319" s="13" t="s">
        <v>21</v>
      </c>
      <c r="AW319" s="13" t="s">
        <v>42</v>
      </c>
      <c r="AX319" s="13" t="s">
        <v>90</v>
      </c>
      <c r="AY319" s="244" t="s">
        <v>152</v>
      </c>
    </row>
    <row r="320" s="2" customFormat="1" ht="21.75" customHeight="1">
      <c r="A320" s="42"/>
      <c r="B320" s="43"/>
      <c r="C320" s="216" t="s">
        <v>572</v>
      </c>
      <c r="D320" s="216" t="s">
        <v>155</v>
      </c>
      <c r="E320" s="217" t="s">
        <v>1663</v>
      </c>
      <c r="F320" s="218" t="s">
        <v>1664</v>
      </c>
      <c r="G320" s="219" t="s">
        <v>219</v>
      </c>
      <c r="H320" s="220">
        <v>6.5</v>
      </c>
      <c r="I320" s="221"/>
      <c r="J320" s="222">
        <f>ROUND(I320*H320,2)</f>
        <v>0</v>
      </c>
      <c r="K320" s="218" t="s">
        <v>251</v>
      </c>
      <c r="L320" s="48"/>
      <c r="M320" s="223" t="s">
        <v>44</v>
      </c>
      <c r="N320" s="224" t="s">
        <v>53</v>
      </c>
      <c r="O320" s="88"/>
      <c r="P320" s="225">
        <f>O320*H320</f>
        <v>0</v>
      </c>
      <c r="Q320" s="225">
        <v>0</v>
      </c>
      <c r="R320" s="225">
        <f>Q320*H320</f>
        <v>0</v>
      </c>
      <c r="S320" s="225">
        <v>0</v>
      </c>
      <c r="T320" s="226">
        <f>S320*H320</f>
        <v>0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27" t="s">
        <v>171</v>
      </c>
      <c r="AT320" s="227" t="s">
        <v>155</v>
      </c>
      <c r="AU320" s="227" t="s">
        <v>21</v>
      </c>
      <c r="AY320" s="20" t="s">
        <v>152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20" t="s">
        <v>90</v>
      </c>
      <c r="BK320" s="228">
        <f>ROUND(I320*H320,2)</f>
        <v>0</v>
      </c>
      <c r="BL320" s="20" t="s">
        <v>171</v>
      </c>
      <c r="BM320" s="227" t="s">
        <v>1665</v>
      </c>
    </row>
    <row r="321" s="2" customFormat="1">
      <c r="A321" s="42"/>
      <c r="B321" s="43"/>
      <c r="C321" s="44"/>
      <c r="D321" s="249" t="s">
        <v>253</v>
      </c>
      <c r="E321" s="44"/>
      <c r="F321" s="250" t="s">
        <v>1666</v>
      </c>
      <c r="G321" s="44"/>
      <c r="H321" s="44"/>
      <c r="I321" s="231"/>
      <c r="J321" s="44"/>
      <c r="K321" s="44"/>
      <c r="L321" s="48"/>
      <c r="M321" s="232"/>
      <c r="N321" s="233"/>
      <c r="O321" s="88"/>
      <c r="P321" s="88"/>
      <c r="Q321" s="88"/>
      <c r="R321" s="88"/>
      <c r="S321" s="88"/>
      <c r="T321" s="89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T321" s="20" t="s">
        <v>253</v>
      </c>
      <c r="AU321" s="20" t="s">
        <v>21</v>
      </c>
    </row>
    <row r="322" s="13" customFormat="1">
      <c r="A322" s="13"/>
      <c r="B322" s="234"/>
      <c r="C322" s="235"/>
      <c r="D322" s="229" t="s">
        <v>166</v>
      </c>
      <c r="E322" s="236" t="s">
        <v>44</v>
      </c>
      <c r="F322" s="237" t="s">
        <v>1449</v>
      </c>
      <c r="G322" s="235"/>
      <c r="H322" s="238">
        <v>6.5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166</v>
      </c>
      <c r="AU322" s="244" t="s">
        <v>21</v>
      </c>
      <c r="AV322" s="13" t="s">
        <v>21</v>
      </c>
      <c r="AW322" s="13" t="s">
        <v>42</v>
      </c>
      <c r="AX322" s="13" t="s">
        <v>90</v>
      </c>
      <c r="AY322" s="244" t="s">
        <v>152</v>
      </c>
    </row>
    <row r="323" s="2" customFormat="1" ht="24.15" customHeight="1">
      <c r="A323" s="42"/>
      <c r="B323" s="43"/>
      <c r="C323" s="216" t="s">
        <v>576</v>
      </c>
      <c r="D323" s="216" t="s">
        <v>155</v>
      </c>
      <c r="E323" s="217" t="s">
        <v>504</v>
      </c>
      <c r="F323" s="218" t="s">
        <v>505</v>
      </c>
      <c r="G323" s="219" t="s">
        <v>219</v>
      </c>
      <c r="H323" s="220">
        <v>1193</v>
      </c>
      <c r="I323" s="221"/>
      <c r="J323" s="222">
        <f>ROUND(I323*H323,2)</f>
        <v>0</v>
      </c>
      <c r="K323" s="218" t="s">
        <v>251</v>
      </c>
      <c r="L323" s="48"/>
      <c r="M323" s="223" t="s">
        <v>44</v>
      </c>
      <c r="N323" s="224" t="s">
        <v>53</v>
      </c>
      <c r="O323" s="88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R323" s="227" t="s">
        <v>171</v>
      </c>
      <c r="AT323" s="227" t="s">
        <v>155</v>
      </c>
      <c r="AU323" s="227" t="s">
        <v>21</v>
      </c>
      <c r="AY323" s="20" t="s">
        <v>152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20" t="s">
        <v>90</v>
      </c>
      <c r="BK323" s="228">
        <f>ROUND(I323*H323,2)</f>
        <v>0</v>
      </c>
      <c r="BL323" s="20" t="s">
        <v>171</v>
      </c>
      <c r="BM323" s="227" t="s">
        <v>1667</v>
      </c>
    </row>
    <row r="324" s="2" customFormat="1">
      <c r="A324" s="42"/>
      <c r="B324" s="43"/>
      <c r="C324" s="44"/>
      <c r="D324" s="249" t="s">
        <v>253</v>
      </c>
      <c r="E324" s="44"/>
      <c r="F324" s="250" t="s">
        <v>507</v>
      </c>
      <c r="G324" s="44"/>
      <c r="H324" s="44"/>
      <c r="I324" s="231"/>
      <c r="J324" s="44"/>
      <c r="K324" s="44"/>
      <c r="L324" s="48"/>
      <c r="M324" s="232"/>
      <c r="N324" s="233"/>
      <c r="O324" s="88"/>
      <c r="P324" s="88"/>
      <c r="Q324" s="88"/>
      <c r="R324" s="88"/>
      <c r="S324" s="88"/>
      <c r="T324" s="89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T324" s="20" t="s">
        <v>253</v>
      </c>
      <c r="AU324" s="20" t="s">
        <v>21</v>
      </c>
    </row>
    <row r="325" s="13" customFormat="1">
      <c r="A325" s="13"/>
      <c r="B325" s="234"/>
      <c r="C325" s="235"/>
      <c r="D325" s="229" t="s">
        <v>166</v>
      </c>
      <c r="E325" s="236" t="s">
        <v>1420</v>
      </c>
      <c r="F325" s="237" t="s">
        <v>1668</v>
      </c>
      <c r="G325" s="235"/>
      <c r="H325" s="238">
        <v>1193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166</v>
      </c>
      <c r="AU325" s="244" t="s">
        <v>21</v>
      </c>
      <c r="AV325" s="13" t="s">
        <v>21</v>
      </c>
      <c r="AW325" s="13" t="s">
        <v>42</v>
      </c>
      <c r="AX325" s="13" t="s">
        <v>90</v>
      </c>
      <c r="AY325" s="244" t="s">
        <v>152</v>
      </c>
    </row>
    <row r="326" s="2" customFormat="1" ht="16.5" customHeight="1">
      <c r="A326" s="42"/>
      <c r="B326" s="43"/>
      <c r="C326" s="216" t="s">
        <v>582</v>
      </c>
      <c r="D326" s="216" t="s">
        <v>155</v>
      </c>
      <c r="E326" s="217" t="s">
        <v>1669</v>
      </c>
      <c r="F326" s="218" t="s">
        <v>1670</v>
      </c>
      <c r="G326" s="219" t="s">
        <v>219</v>
      </c>
      <c r="H326" s="220">
        <v>6.5</v>
      </c>
      <c r="I326" s="221"/>
      <c r="J326" s="222">
        <f>ROUND(I326*H326,2)</f>
        <v>0</v>
      </c>
      <c r="K326" s="218" t="s">
        <v>251</v>
      </c>
      <c r="L326" s="48"/>
      <c r="M326" s="223" t="s">
        <v>44</v>
      </c>
      <c r="N326" s="224" t="s">
        <v>53</v>
      </c>
      <c r="O326" s="88"/>
      <c r="P326" s="225">
        <f>O326*H326</f>
        <v>0</v>
      </c>
      <c r="Q326" s="225">
        <v>0</v>
      </c>
      <c r="R326" s="225">
        <f>Q326*H326</f>
        <v>0</v>
      </c>
      <c r="S326" s="225">
        <v>0</v>
      </c>
      <c r="T326" s="226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27" t="s">
        <v>171</v>
      </c>
      <c r="AT326" s="227" t="s">
        <v>155</v>
      </c>
      <c r="AU326" s="227" t="s">
        <v>21</v>
      </c>
      <c r="AY326" s="20" t="s">
        <v>152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20" t="s">
        <v>90</v>
      </c>
      <c r="BK326" s="228">
        <f>ROUND(I326*H326,2)</f>
        <v>0</v>
      </c>
      <c r="BL326" s="20" t="s">
        <v>171</v>
      </c>
      <c r="BM326" s="227" t="s">
        <v>1671</v>
      </c>
    </row>
    <row r="327" s="2" customFormat="1">
      <c r="A327" s="42"/>
      <c r="B327" s="43"/>
      <c r="C327" s="44"/>
      <c r="D327" s="249" t="s">
        <v>253</v>
      </c>
      <c r="E327" s="44"/>
      <c r="F327" s="250" t="s">
        <v>1672</v>
      </c>
      <c r="G327" s="44"/>
      <c r="H327" s="44"/>
      <c r="I327" s="231"/>
      <c r="J327" s="44"/>
      <c r="K327" s="44"/>
      <c r="L327" s="48"/>
      <c r="M327" s="232"/>
      <c r="N327" s="233"/>
      <c r="O327" s="88"/>
      <c r="P327" s="88"/>
      <c r="Q327" s="88"/>
      <c r="R327" s="88"/>
      <c r="S327" s="88"/>
      <c r="T327" s="89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T327" s="20" t="s">
        <v>253</v>
      </c>
      <c r="AU327" s="20" t="s">
        <v>21</v>
      </c>
    </row>
    <row r="328" s="13" customFormat="1">
      <c r="A328" s="13"/>
      <c r="B328" s="234"/>
      <c r="C328" s="235"/>
      <c r="D328" s="229" t="s">
        <v>166</v>
      </c>
      <c r="E328" s="236" t="s">
        <v>44</v>
      </c>
      <c r="F328" s="237" t="s">
        <v>1449</v>
      </c>
      <c r="G328" s="235"/>
      <c r="H328" s="238">
        <v>6.5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166</v>
      </c>
      <c r="AU328" s="244" t="s">
        <v>21</v>
      </c>
      <c r="AV328" s="13" t="s">
        <v>21</v>
      </c>
      <c r="AW328" s="13" t="s">
        <v>42</v>
      </c>
      <c r="AX328" s="13" t="s">
        <v>90</v>
      </c>
      <c r="AY328" s="244" t="s">
        <v>152</v>
      </c>
    </row>
    <row r="329" s="12" customFormat="1" ht="22.8" customHeight="1">
      <c r="A329" s="12"/>
      <c r="B329" s="200"/>
      <c r="C329" s="201"/>
      <c r="D329" s="202" t="s">
        <v>81</v>
      </c>
      <c r="E329" s="214" t="s">
        <v>188</v>
      </c>
      <c r="F329" s="214" t="s">
        <v>508</v>
      </c>
      <c r="G329" s="201"/>
      <c r="H329" s="201"/>
      <c r="I329" s="204"/>
      <c r="J329" s="215">
        <f>BK329</f>
        <v>0</v>
      </c>
      <c r="K329" s="201"/>
      <c r="L329" s="206"/>
      <c r="M329" s="207"/>
      <c r="N329" s="208"/>
      <c r="O329" s="208"/>
      <c r="P329" s="209">
        <f>SUM(P330:P495)</f>
        <v>0</v>
      </c>
      <c r="Q329" s="208"/>
      <c r="R329" s="209">
        <f>SUM(R330:R495)</f>
        <v>162.50169630000002</v>
      </c>
      <c r="S329" s="208"/>
      <c r="T329" s="210">
        <f>SUM(T330:T495)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1" t="s">
        <v>90</v>
      </c>
      <c r="AT329" s="212" t="s">
        <v>81</v>
      </c>
      <c r="AU329" s="212" t="s">
        <v>90</v>
      </c>
      <c r="AY329" s="211" t="s">
        <v>152</v>
      </c>
      <c r="BK329" s="213">
        <f>SUM(BK330:BK495)</f>
        <v>0</v>
      </c>
    </row>
    <row r="330" s="2" customFormat="1" ht="16.5" customHeight="1">
      <c r="A330" s="42"/>
      <c r="B330" s="43"/>
      <c r="C330" s="216" t="s">
        <v>586</v>
      </c>
      <c r="D330" s="216" t="s">
        <v>155</v>
      </c>
      <c r="E330" s="217" t="s">
        <v>1673</v>
      </c>
      <c r="F330" s="218" t="s">
        <v>1674</v>
      </c>
      <c r="G330" s="219" t="s">
        <v>283</v>
      </c>
      <c r="H330" s="220">
        <v>98</v>
      </c>
      <c r="I330" s="221"/>
      <c r="J330" s="222">
        <f>ROUND(I330*H330,2)</f>
        <v>0</v>
      </c>
      <c r="K330" s="218" t="s">
        <v>251</v>
      </c>
      <c r="L330" s="48"/>
      <c r="M330" s="223" t="s">
        <v>44</v>
      </c>
      <c r="N330" s="224" t="s">
        <v>53</v>
      </c>
      <c r="O330" s="88"/>
      <c r="P330" s="225">
        <f>O330*H330</f>
        <v>0</v>
      </c>
      <c r="Q330" s="225">
        <v>1.0000000000000001E-05</v>
      </c>
      <c r="R330" s="225">
        <f>Q330*H330</f>
        <v>0.00098000000000000019</v>
      </c>
      <c r="S330" s="225">
        <v>0</v>
      </c>
      <c r="T330" s="226">
        <f>S330*H330</f>
        <v>0</v>
      </c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R330" s="227" t="s">
        <v>171</v>
      </c>
      <c r="AT330" s="227" t="s">
        <v>155</v>
      </c>
      <c r="AU330" s="227" t="s">
        <v>21</v>
      </c>
      <c r="AY330" s="20" t="s">
        <v>152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20" t="s">
        <v>90</v>
      </c>
      <c r="BK330" s="228">
        <f>ROUND(I330*H330,2)</f>
        <v>0</v>
      </c>
      <c r="BL330" s="20" t="s">
        <v>171</v>
      </c>
      <c r="BM330" s="227" t="s">
        <v>1675</v>
      </c>
    </row>
    <row r="331" s="2" customFormat="1">
      <c r="A331" s="42"/>
      <c r="B331" s="43"/>
      <c r="C331" s="44"/>
      <c r="D331" s="249" t="s">
        <v>253</v>
      </c>
      <c r="E331" s="44"/>
      <c r="F331" s="250" t="s">
        <v>1676</v>
      </c>
      <c r="G331" s="44"/>
      <c r="H331" s="44"/>
      <c r="I331" s="231"/>
      <c r="J331" s="44"/>
      <c r="K331" s="44"/>
      <c r="L331" s="48"/>
      <c r="M331" s="232"/>
      <c r="N331" s="233"/>
      <c r="O331" s="88"/>
      <c r="P331" s="88"/>
      <c r="Q331" s="88"/>
      <c r="R331" s="88"/>
      <c r="S331" s="88"/>
      <c r="T331" s="89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T331" s="20" t="s">
        <v>253</v>
      </c>
      <c r="AU331" s="20" t="s">
        <v>21</v>
      </c>
    </row>
    <row r="332" s="13" customFormat="1">
      <c r="A332" s="13"/>
      <c r="B332" s="234"/>
      <c r="C332" s="235"/>
      <c r="D332" s="229" t="s">
        <v>166</v>
      </c>
      <c r="E332" s="236" t="s">
        <v>44</v>
      </c>
      <c r="F332" s="237" t="s">
        <v>1269</v>
      </c>
      <c r="G332" s="235"/>
      <c r="H332" s="238">
        <v>98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166</v>
      </c>
      <c r="AU332" s="244" t="s">
        <v>21</v>
      </c>
      <c r="AV332" s="13" t="s">
        <v>21</v>
      </c>
      <c r="AW332" s="13" t="s">
        <v>42</v>
      </c>
      <c r="AX332" s="13" t="s">
        <v>90</v>
      </c>
      <c r="AY332" s="244" t="s">
        <v>152</v>
      </c>
    </row>
    <row r="333" s="2" customFormat="1" ht="16.5" customHeight="1">
      <c r="A333" s="42"/>
      <c r="B333" s="43"/>
      <c r="C333" s="262" t="s">
        <v>591</v>
      </c>
      <c r="D333" s="262" t="s">
        <v>391</v>
      </c>
      <c r="E333" s="263" t="s">
        <v>1677</v>
      </c>
      <c r="F333" s="264" t="s">
        <v>1678</v>
      </c>
      <c r="G333" s="265" t="s">
        <v>283</v>
      </c>
      <c r="H333" s="266">
        <v>100.94</v>
      </c>
      <c r="I333" s="267"/>
      <c r="J333" s="268">
        <f>ROUND(I333*H333,2)</f>
        <v>0</v>
      </c>
      <c r="K333" s="264" t="s">
        <v>251</v>
      </c>
      <c r="L333" s="269"/>
      <c r="M333" s="270" t="s">
        <v>44</v>
      </c>
      <c r="N333" s="271" t="s">
        <v>53</v>
      </c>
      <c r="O333" s="88"/>
      <c r="P333" s="225">
        <f>O333*H333</f>
        <v>0</v>
      </c>
      <c r="Q333" s="225">
        <v>0.0026700000000000001</v>
      </c>
      <c r="R333" s="225">
        <f>Q333*H333</f>
        <v>0.26950980000000002</v>
      </c>
      <c r="S333" s="225">
        <v>0</v>
      </c>
      <c r="T333" s="226">
        <f>S333*H333</f>
        <v>0</v>
      </c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R333" s="227" t="s">
        <v>188</v>
      </c>
      <c r="AT333" s="227" t="s">
        <v>391</v>
      </c>
      <c r="AU333" s="227" t="s">
        <v>21</v>
      </c>
      <c r="AY333" s="20" t="s">
        <v>152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20" t="s">
        <v>90</v>
      </c>
      <c r="BK333" s="228">
        <f>ROUND(I333*H333,2)</f>
        <v>0</v>
      </c>
      <c r="BL333" s="20" t="s">
        <v>171</v>
      </c>
      <c r="BM333" s="227" t="s">
        <v>1679</v>
      </c>
    </row>
    <row r="334" s="13" customFormat="1">
      <c r="A334" s="13"/>
      <c r="B334" s="234"/>
      <c r="C334" s="235"/>
      <c r="D334" s="229" t="s">
        <v>166</v>
      </c>
      <c r="E334" s="236" t="s">
        <v>44</v>
      </c>
      <c r="F334" s="237" t="s">
        <v>1269</v>
      </c>
      <c r="G334" s="235"/>
      <c r="H334" s="238">
        <v>98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166</v>
      </c>
      <c r="AU334" s="244" t="s">
        <v>21</v>
      </c>
      <c r="AV334" s="13" t="s">
        <v>21</v>
      </c>
      <c r="AW334" s="13" t="s">
        <v>42</v>
      </c>
      <c r="AX334" s="13" t="s">
        <v>90</v>
      </c>
      <c r="AY334" s="244" t="s">
        <v>152</v>
      </c>
    </row>
    <row r="335" s="13" customFormat="1">
      <c r="A335" s="13"/>
      <c r="B335" s="234"/>
      <c r="C335" s="235"/>
      <c r="D335" s="229" t="s">
        <v>166</v>
      </c>
      <c r="E335" s="235"/>
      <c r="F335" s="237" t="s">
        <v>1680</v>
      </c>
      <c r="G335" s="235"/>
      <c r="H335" s="238">
        <v>100.94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166</v>
      </c>
      <c r="AU335" s="244" t="s">
        <v>21</v>
      </c>
      <c r="AV335" s="13" t="s">
        <v>21</v>
      </c>
      <c r="AW335" s="13" t="s">
        <v>4</v>
      </c>
      <c r="AX335" s="13" t="s">
        <v>90</v>
      </c>
      <c r="AY335" s="244" t="s">
        <v>152</v>
      </c>
    </row>
    <row r="336" s="2" customFormat="1" ht="16.5" customHeight="1">
      <c r="A336" s="42"/>
      <c r="B336" s="43"/>
      <c r="C336" s="216" t="s">
        <v>601</v>
      </c>
      <c r="D336" s="216" t="s">
        <v>155</v>
      </c>
      <c r="E336" s="217" t="s">
        <v>1681</v>
      </c>
      <c r="F336" s="218" t="s">
        <v>1682</v>
      </c>
      <c r="G336" s="219" t="s">
        <v>283</v>
      </c>
      <c r="H336" s="220">
        <v>22</v>
      </c>
      <c r="I336" s="221"/>
      <c r="J336" s="222">
        <f>ROUND(I336*H336,2)</f>
        <v>0</v>
      </c>
      <c r="K336" s="218" t="s">
        <v>251</v>
      </c>
      <c r="L336" s="48"/>
      <c r="M336" s="223" t="s">
        <v>44</v>
      </c>
      <c r="N336" s="224" t="s">
        <v>53</v>
      </c>
      <c r="O336" s="88"/>
      <c r="P336" s="225">
        <f>O336*H336</f>
        <v>0</v>
      </c>
      <c r="Q336" s="225">
        <v>1.0000000000000001E-05</v>
      </c>
      <c r="R336" s="225">
        <f>Q336*H336</f>
        <v>0.00022000000000000001</v>
      </c>
      <c r="S336" s="225">
        <v>0</v>
      </c>
      <c r="T336" s="226">
        <f>S336*H336</f>
        <v>0</v>
      </c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R336" s="227" t="s">
        <v>171</v>
      </c>
      <c r="AT336" s="227" t="s">
        <v>155</v>
      </c>
      <c r="AU336" s="227" t="s">
        <v>21</v>
      </c>
      <c r="AY336" s="20" t="s">
        <v>152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20" t="s">
        <v>90</v>
      </c>
      <c r="BK336" s="228">
        <f>ROUND(I336*H336,2)</f>
        <v>0</v>
      </c>
      <c r="BL336" s="20" t="s">
        <v>171</v>
      </c>
      <c r="BM336" s="227" t="s">
        <v>1683</v>
      </c>
    </row>
    <row r="337" s="2" customFormat="1">
      <c r="A337" s="42"/>
      <c r="B337" s="43"/>
      <c r="C337" s="44"/>
      <c r="D337" s="249" t="s">
        <v>253</v>
      </c>
      <c r="E337" s="44"/>
      <c r="F337" s="250" t="s">
        <v>1684</v>
      </c>
      <c r="G337" s="44"/>
      <c r="H337" s="44"/>
      <c r="I337" s="231"/>
      <c r="J337" s="44"/>
      <c r="K337" s="44"/>
      <c r="L337" s="48"/>
      <c r="M337" s="232"/>
      <c r="N337" s="233"/>
      <c r="O337" s="88"/>
      <c r="P337" s="88"/>
      <c r="Q337" s="88"/>
      <c r="R337" s="88"/>
      <c r="S337" s="88"/>
      <c r="T337" s="89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T337" s="20" t="s">
        <v>253</v>
      </c>
      <c r="AU337" s="20" t="s">
        <v>21</v>
      </c>
    </row>
    <row r="338" s="13" customFormat="1">
      <c r="A338" s="13"/>
      <c r="B338" s="234"/>
      <c r="C338" s="235"/>
      <c r="D338" s="229" t="s">
        <v>166</v>
      </c>
      <c r="E338" s="236" t="s">
        <v>44</v>
      </c>
      <c r="F338" s="237" t="s">
        <v>380</v>
      </c>
      <c r="G338" s="235"/>
      <c r="H338" s="238">
        <v>22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166</v>
      </c>
      <c r="AU338" s="244" t="s">
        <v>21</v>
      </c>
      <c r="AV338" s="13" t="s">
        <v>21</v>
      </c>
      <c r="AW338" s="13" t="s">
        <v>42</v>
      </c>
      <c r="AX338" s="13" t="s">
        <v>90</v>
      </c>
      <c r="AY338" s="244" t="s">
        <v>152</v>
      </c>
    </row>
    <row r="339" s="2" customFormat="1" ht="16.5" customHeight="1">
      <c r="A339" s="42"/>
      <c r="B339" s="43"/>
      <c r="C339" s="262" t="s">
        <v>606</v>
      </c>
      <c r="D339" s="262" t="s">
        <v>391</v>
      </c>
      <c r="E339" s="263" t="s">
        <v>1685</v>
      </c>
      <c r="F339" s="264" t="s">
        <v>1686</v>
      </c>
      <c r="G339" s="265" t="s">
        <v>283</v>
      </c>
      <c r="H339" s="266">
        <v>22.66</v>
      </c>
      <c r="I339" s="267"/>
      <c r="J339" s="268">
        <f>ROUND(I339*H339,2)</f>
        <v>0</v>
      </c>
      <c r="K339" s="264" t="s">
        <v>251</v>
      </c>
      <c r="L339" s="269"/>
      <c r="M339" s="270" t="s">
        <v>44</v>
      </c>
      <c r="N339" s="271" t="s">
        <v>53</v>
      </c>
      <c r="O339" s="88"/>
      <c r="P339" s="225">
        <f>O339*H339</f>
        <v>0</v>
      </c>
      <c r="Q339" s="225">
        <v>0.0042599999999999999</v>
      </c>
      <c r="R339" s="225">
        <f>Q339*H339</f>
        <v>0.096531599999999995</v>
      </c>
      <c r="S339" s="225">
        <v>0</v>
      </c>
      <c r="T339" s="226">
        <f>S339*H339</f>
        <v>0</v>
      </c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R339" s="227" t="s">
        <v>188</v>
      </c>
      <c r="AT339" s="227" t="s">
        <v>391</v>
      </c>
      <c r="AU339" s="227" t="s">
        <v>21</v>
      </c>
      <c r="AY339" s="20" t="s">
        <v>152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20" t="s">
        <v>90</v>
      </c>
      <c r="BK339" s="228">
        <f>ROUND(I339*H339,2)</f>
        <v>0</v>
      </c>
      <c r="BL339" s="20" t="s">
        <v>171</v>
      </c>
      <c r="BM339" s="227" t="s">
        <v>1687</v>
      </c>
    </row>
    <row r="340" s="13" customFormat="1">
      <c r="A340" s="13"/>
      <c r="B340" s="234"/>
      <c r="C340" s="235"/>
      <c r="D340" s="229" t="s">
        <v>166</v>
      </c>
      <c r="E340" s="236" t="s">
        <v>44</v>
      </c>
      <c r="F340" s="237" t="s">
        <v>380</v>
      </c>
      <c r="G340" s="235"/>
      <c r="H340" s="238">
        <v>22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166</v>
      </c>
      <c r="AU340" s="244" t="s">
        <v>21</v>
      </c>
      <c r="AV340" s="13" t="s">
        <v>21</v>
      </c>
      <c r="AW340" s="13" t="s">
        <v>42</v>
      </c>
      <c r="AX340" s="13" t="s">
        <v>90</v>
      </c>
      <c r="AY340" s="244" t="s">
        <v>152</v>
      </c>
    </row>
    <row r="341" s="13" customFormat="1">
      <c r="A341" s="13"/>
      <c r="B341" s="234"/>
      <c r="C341" s="235"/>
      <c r="D341" s="229" t="s">
        <v>166</v>
      </c>
      <c r="E341" s="235"/>
      <c r="F341" s="237" t="s">
        <v>1688</v>
      </c>
      <c r="G341" s="235"/>
      <c r="H341" s="238">
        <v>22.66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166</v>
      </c>
      <c r="AU341" s="244" t="s">
        <v>21</v>
      </c>
      <c r="AV341" s="13" t="s">
        <v>21</v>
      </c>
      <c r="AW341" s="13" t="s">
        <v>4</v>
      </c>
      <c r="AX341" s="13" t="s">
        <v>90</v>
      </c>
      <c r="AY341" s="244" t="s">
        <v>152</v>
      </c>
    </row>
    <row r="342" s="2" customFormat="1" ht="16.5" customHeight="1">
      <c r="A342" s="42"/>
      <c r="B342" s="43"/>
      <c r="C342" s="216" t="s">
        <v>611</v>
      </c>
      <c r="D342" s="216" t="s">
        <v>155</v>
      </c>
      <c r="E342" s="217" t="s">
        <v>1689</v>
      </c>
      <c r="F342" s="218" t="s">
        <v>1690</v>
      </c>
      <c r="G342" s="219" t="s">
        <v>283</v>
      </c>
      <c r="H342" s="220">
        <v>119.88</v>
      </c>
      <c r="I342" s="221"/>
      <c r="J342" s="222">
        <f>ROUND(I342*H342,2)</f>
        <v>0</v>
      </c>
      <c r="K342" s="218" t="s">
        <v>251</v>
      </c>
      <c r="L342" s="48"/>
      <c r="M342" s="223" t="s">
        <v>44</v>
      </c>
      <c r="N342" s="224" t="s">
        <v>53</v>
      </c>
      <c r="O342" s="88"/>
      <c r="P342" s="225">
        <f>O342*H342</f>
        <v>0</v>
      </c>
      <c r="Q342" s="225">
        <v>2.0000000000000002E-05</v>
      </c>
      <c r="R342" s="225">
        <f>Q342*H342</f>
        <v>0.0023976000000000002</v>
      </c>
      <c r="S342" s="225">
        <v>0</v>
      </c>
      <c r="T342" s="226">
        <f>S342*H342</f>
        <v>0</v>
      </c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R342" s="227" t="s">
        <v>171</v>
      </c>
      <c r="AT342" s="227" t="s">
        <v>155</v>
      </c>
      <c r="AU342" s="227" t="s">
        <v>21</v>
      </c>
      <c r="AY342" s="20" t="s">
        <v>152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20" t="s">
        <v>90</v>
      </c>
      <c r="BK342" s="228">
        <f>ROUND(I342*H342,2)</f>
        <v>0</v>
      </c>
      <c r="BL342" s="20" t="s">
        <v>171</v>
      </c>
      <c r="BM342" s="227" t="s">
        <v>1691</v>
      </c>
    </row>
    <row r="343" s="2" customFormat="1">
      <c r="A343" s="42"/>
      <c r="B343" s="43"/>
      <c r="C343" s="44"/>
      <c r="D343" s="249" t="s">
        <v>253</v>
      </c>
      <c r="E343" s="44"/>
      <c r="F343" s="250" t="s">
        <v>1692</v>
      </c>
      <c r="G343" s="44"/>
      <c r="H343" s="44"/>
      <c r="I343" s="231"/>
      <c r="J343" s="44"/>
      <c r="K343" s="44"/>
      <c r="L343" s="48"/>
      <c r="M343" s="232"/>
      <c r="N343" s="233"/>
      <c r="O343" s="88"/>
      <c r="P343" s="88"/>
      <c r="Q343" s="88"/>
      <c r="R343" s="88"/>
      <c r="S343" s="88"/>
      <c r="T343" s="89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T343" s="20" t="s">
        <v>253</v>
      </c>
      <c r="AU343" s="20" t="s">
        <v>21</v>
      </c>
    </row>
    <row r="344" s="13" customFormat="1">
      <c r="A344" s="13"/>
      <c r="B344" s="234"/>
      <c r="C344" s="235"/>
      <c r="D344" s="229" t="s">
        <v>166</v>
      </c>
      <c r="E344" s="236" t="s">
        <v>44</v>
      </c>
      <c r="F344" s="237" t="s">
        <v>1693</v>
      </c>
      <c r="G344" s="235"/>
      <c r="H344" s="238">
        <v>119.88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166</v>
      </c>
      <c r="AU344" s="244" t="s">
        <v>21</v>
      </c>
      <c r="AV344" s="13" t="s">
        <v>21</v>
      </c>
      <c r="AW344" s="13" t="s">
        <v>42</v>
      </c>
      <c r="AX344" s="13" t="s">
        <v>90</v>
      </c>
      <c r="AY344" s="244" t="s">
        <v>152</v>
      </c>
    </row>
    <row r="345" s="2" customFormat="1" ht="16.5" customHeight="1">
      <c r="A345" s="42"/>
      <c r="B345" s="43"/>
      <c r="C345" s="262" t="s">
        <v>617</v>
      </c>
      <c r="D345" s="262" t="s">
        <v>391</v>
      </c>
      <c r="E345" s="263" t="s">
        <v>1694</v>
      </c>
      <c r="F345" s="264" t="s">
        <v>1695</v>
      </c>
      <c r="G345" s="265" t="s">
        <v>283</v>
      </c>
      <c r="H345" s="266">
        <v>123.476</v>
      </c>
      <c r="I345" s="267"/>
      <c r="J345" s="268">
        <f>ROUND(I345*H345,2)</f>
        <v>0</v>
      </c>
      <c r="K345" s="264" t="s">
        <v>251</v>
      </c>
      <c r="L345" s="269"/>
      <c r="M345" s="270" t="s">
        <v>44</v>
      </c>
      <c r="N345" s="271" t="s">
        <v>53</v>
      </c>
      <c r="O345" s="88"/>
      <c r="P345" s="225">
        <f>O345*H345</f>
        <v>0</v>
      </c>
      <c r="Q345" s="225">
        <v>0.01052</v>
      </c>
      <c r="R345" s="225">
        <f>Q345*H345</f>
        <v>1.2989675199999999</v>
      </c>
      <c r="S345" s="225">
        <v>0</v>
      </c>
      <c r="T345" s="226">
        <f>S345*H345</f>
        <v>0</v>
      </c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R345" s="227" t="s">
        <v>188</v>
      </c>
      <c r="AT345" s="227" t="s">
        <v>391</v>
      </c>
      <c r="AU345" s="227" t="s">
        <v>21</v>
      </c>
      <c r="AY345" s="20" t="s">
        <v>152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20" t="s">
        <v>90</v>
      </c>
      <c r="BK345" s="228">
        <f>ROUND(I345*H345,2)</f>
        <v>0</v>
      </c>
      <c r="BL345" s="20" t="s">
        <v>171</v>
      </c>
      <c r="BM345" s="227" t="s">
        <v>1696</v>
      </c>
    </row>
    <row r="346" s="2" customFormat="1">
      <c r="A346" s="42"/>
      <c r="B346" s="43"/>
      <c r="C346" s="44"/>
      <c r="D346" s="229" t="s">
        <v>161</v>
      </c>
      <c r="E346" s="44"/>
      <c r="F346" s="230" t="s">
        <v>1697</v>
      </c>
      <c r="G346" s="44"/>
      <c r="H346" s="44"/>
      <c r="I346" s="231"/>
      <c r="J346" s="44"/>
      <c r="K346" s="44"/>
      <c r="L346" s="48"/>
      <c r="M346" s="232"/>
      <c r="N346" s="233"/>
      <c r="O346" s="88"/>
      <c r="P346" s="88"/>
      <c r="Q346" s="88"/>
      <c r="R346" s="88"/>
      <c r="S346" s="88"/>
      <c r="T346" s="89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T346" s="20" t="s">
        <v>161</v>
      </c>
      <c r="AU346" s="20" t="s">
        <v>21</v>
      </c>
    </row>
    <row r="347" s="13" customFormat="1">
      <c r="A347" s="13"/>
      <c r="B347" s="234"/>
      <c r="C347" s="235"/>
      <c r="D347" s="229" t="s">
        <v>166</v>
      </c>
      <c r="E347" s="236" t="s">
        <v>44</v>
      </c>
      <c r="F347" s="237" t="s">
        <v>1693</v>
      </c>
      <c r="G347" s="235"/>
      <c r="H347" s="238">
        <v>119.88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166</v>
      </c>
      <c r="AU347" s="244" t="s">
        <v>21</v>
      </c>
      <c r="AV347" s="13" t="s">
        <v>21</v>
      </c>
      <c r="AW347" s="13" t="s">
        <v>42</v>
      </c>
      <c r="AX347" s="13" t="s">
        <v>90</v>
      </c>
      <c r="AY347" s="244" t="s">
        <v>152</v>
      </c>
    </row>
    <row r="348" s="13" customFormat="1">
      <c r="A348" s="13"/>
      <c r="B348" s="234"/>
      <c r="C348" s="235"/>
      <c r="D348" s="229" t="s">
        <v>166</v>
      </c>
      <c r="E348" s="235"/>
      <c r="F348" s="237" t="s">
        <v>1698</v>
      </c>
      <c r="G348" s="235"/>
      <c r="H348" s="238">
        <v>123.476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166</v>
      </c>
      <c r="AU348" s="244" t="s">
        <v>21</v>
      </c>
      <c r="AV348" s="13" t="s">
        <v>21</v>
      </c>
      <c r="AW348" s="13" t="s">
        <v>4</v>
      </c>
      <c r="AX348" s="13" t="s">
        <v>90</v>
      </c>
      <c r="AY348" s="244" t="s">
        <v>152</v>
      </c>
    </row>
    <row r="349" s="2" customFormat="1" ht="16.5" customHeight="1">
      <c r="A349" s="42"/>
      <c r="B349" s="43"/>
      <c r="C349" s="216" t="s">
        <v>622</v>
      </c>
      <c r="D349" s="216" t="s">
        <v>155</v>
      </c>
      <c r="E349" s="217" t="s">
        <v>1699</v>
      </c>
      <c r="F349" s="218" t="s">
        <v>1700</v>
      </c>
      <c r="G349" s="219" t="s">
        <v>283</v>
      </c>
      <c r="H349" s="220">
        <v>622.78999999999996</v>
      </c>
      <c r="I349" s="221"/>
      <c r="J349" s="222">
        <f>ROUND(I349*H349,2)</f>
        <v>0</v>
      </c>
      <c r="K349" s="218" t="s">
        <v>251</v>
      </c>
      <c r="L349" s="48"/>
      <c r="M349" s="223" t="s">
        <v>44</v>
      </c>
      <c r="N349" s="224" t="s">
        <v>53</v>
      </c>
      <c r="O349" s="88"/>
      <c r="P349" s="225">
        <f>O349*H349</f>
        <v>0</v>
      </c>
      <c r="Q349" s="225">
        <v>2.0000000000000002E-05</v>
      </c>
      <c r="R349" s="225">
        <f>Q349*H349</f>
        <v>0.0124558</v>
      </c>
      <c r="S349" s="225">
        <v>0</v>
      </c>
      <c r="T349" s="226">
        <f>S349*H349</f>
        <v>0</v>
      </c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R349" s="227" t="s">
        <v>171</v>
      </c>
      <c r="AT349" s="227" t="s">
        <v>155</v>
      </c>
      <c r="AU349" s="227" t="s">
        <v>21</v>
      </c>
      <c r="AY349" s="20" t="s">
        <v>152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20" t="s">
        <v>90</v>
      </c>
      <c r="BK349" s="228">
        <f>ROUND(I349*H349,2)</f>
        <v>0</v>
      </c>
      <c r="BL349" s="20" t="s">
        <v>171</v>
      </c>
      <c r="BM349" s="227" t="s">
        <v>1701</v>
      </c>
    </row>
    <row r="350" s="2" customFormat="1">
      <c r="A350" s="42"/>
      <c r="B350" s="43"/>
      <c r="C350" s="44"/>
      <c r="D350" s="249" t="s">
        <v>253</v>
      </c>
      <c r="E350" s="44"/>
      <c r="F350" s="250" t="s">
        <v>1702</v>
      </c>
      <c r="G350" s="44"/>
      <c r="H350" s="44"/>
      <c r="I350" s="231"/>
      <c r="J350" s="44"/>
      <c r="K350" s="44"/>
      <c r="L350" s="48"/>
      <c r="M350" s="232"/>
      <c r="N350" s="233"/>
      <c r="O350" s="88"/>
      <c r="P350" s="88"/>
      <c r="Q350" s="88"/>
      <c r="R350" s="88"/>
      <c r="S350" s="88"/>
      <c r="T350" s="89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T350" s="20" t="s">
        <v>253</v>
      </c>
      <c r="AU350" s="20" t="s">
        <v>21</v>
      </c>
    </row>
    <row r="351" s="13" customFormat="1">
      <c r="A351" s="13"/>
      <c r="B351" s="234"/>
      <c r="C351" s="235"/>
      <c r="D351" s="229" t="s">
        <v>166</v>
      </c>
      <c r="E351" s="236" t="s">
        <v>44</v>
      </c>
      <c r="F351" s="237" t="s">
        <v>1703</v>
      </c>
      <c r="G351" s="235"/>
      <c r="H351" s="238">
        <v>622.78999999999996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166</v>
      </c>
      <c r="AU351" s="244" t="s">
        <v>21</v>
      </c>
      <c r="AV351" s="13" t="s">
        <v>21</v>
      </c>
      <c r="AW351" s="13" t="s">
        <v>42</v>
      </c>
      <c r="AX351" s="13" t="s">
        <v>90</v>
      </c>
      <c r="AY351" s="244" t="s">
        <v>152</v>
      </c>
    </row>
    <row r="352" s="2" customFormat="1" ht="16.5" customHeight="1">
      <c r="A352" s="42"/>
      <c r="B352" s="43"/>
      <c r="C352" s="262" t="s">
        <v>628</v>
      </c>
      <c r="D352" s="262" t="s">
        <v>391</v>
      </c>
      <c r="E352" s="263" t="s">
        <v>1704</v>
      </c>
      <c r="F352" s="264" t="s">
        <v>1705</v>
      </c>
      <c r="G352" s="265" t="s">
        <v>283</v>
      </c>
      <c r="H352" s="266">
        <v>641.47400000000005</v>
      </c>
      <c r="I352" s="267"/>
      <c r="J352" s="268">
        <f>ROUND(I352*H352,2)</f>
        <v>0</v>
      </c>
      <c r="K352" s="264" t="s">
        <v>251</v>
      </c>
      <c r="L352" s="269"/>
      <c r="M352" s="270" t="s">
        <v>44</v>
      </c>
      <c r="N352" s="271" t="s">
        <v>53</v>
      </c>
      <c r="O352" s="88"/>
      <c r="P352" s="225">
        <f>O352*H352</f>
        <v>0</v>
      </c>
      <c r="Q352" s="225">
        <v>0.016619999999999999</v>
      </c>
      <c r="R352" s="225">
        <f>Q352*H352</f>
        <v>10.661297880000001</v>
      </c>
      <c r="S352" s="225">
        <v>0</v>
      </c>
      <c r="T352" s="226">
        <f>S352*H352</f>
        <v>0</v>
      </c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R352" s="227" t="s">
        <v>188</v>
      </c>
      <c r="AT352" s="227" t="s">
        <v>391</v>
      </c>
      <c r="AU352" s="227" t="s">
        <v>21</v>
      </c>
      <c r="AY352" s="20" t="s">
        <v>152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20" t="s">
        <v>90</v>
      </c>
      <c r="BK352" s="228">
        <f>ROUND(I352*H352,2)</f>
        <v>0</v>
      </c>
      <c r="BL352" s="20" t="s">
        <v>171</v>
      </c>
      <c r="BM352" s="227" t="s">
        <v>1706</v>
      </c>
    </row>
    <row r="353" s="2" customFormat="1">
      <c r="A353" s="42"/>
      <c r="B353" s="43"/>
      <c r="C353" s="44"/>
      <c r="D353" s="229" t="s">
        <v>161</v>
      </c>
      <c r="E353" s="44"/>
      <c r="F353" s="230" t="s">
        <v>1707</v>
      </c>
      <c r="G353" s="44"/>
      <c r="H353" s="44"/>
      <c r="I353" s="231"/>
      <c r="J353" s="44"/>
      <c r="K353" s="44"/>
      <c r="L353" s="48"/>
      <c r="M353" s="232"/>
      <c r="N353" s="233"/>
      <c r="O353" s="88"/>
      <c r="P353" s="88"/>
      <c r="Q353" s="88"/>
      <c r="R353" s="88"/>
      <c r="S353" s="88"/>
      <c r="T353" s="89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T353" s="20" t="s">
        <v>161</v>
      </c>
      <c r="AU353" s="20" t="s">
        <v>21</v>
      </c>
    </row>
    <row r="354" s="13" customFormat="1">
      <c r="A354" s="13"/>
      <c r="B354" s="234"/>
      <c r="C354" s="235"/>
      <c r="D354" s="229" t="s">
        <v>166</v>
      </c>
      <c r="E354" s="236" t="s">
        <v>44</v>
      </c>
      <c r="F354" s="237" t="s">
        <v>1708</v>
      </c>
      <c r="G354" s="235"/>
      <c r="H354" s="238">
        <v>622.78999999999996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166</v>
      </c>
      <c r="AU354" s="244" t="s">
        <v>21</v>
      </c>
      <c r="AV354" s="13" t="s">
        <v>21</v>
      </c>
      <c r="AW354" s="13" t="s">
        <v>42</v>
      </c>
      <c r="AX354" s="13" t="s">
        <v>90</v>
      </c>
      <c r="AY354" s="244" t="s">
        <v>152</v>
      </c>
    </row>
    <row r="355" s="13" customFormat="1">
      <c r="A355" s="13"/>
      <c r="B355" s="234"/>
      <c r="C355" s="235"/>
      <c r="D355" s="229" t="s">
        <v>166</v>
      </c>
      <c r="E355" s="235"/>
      <c r="F355" s="237" t="s">
        <v>1709</v>
      </c>
      <c r="G355" s="235"/>
      <c r="H355" s="238">
        <v>641.47400000000005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166</v>
      </c>
      <c r="AU355" s="244" t="s">
        <v>21</v>
      </c>
      <c r="AV355" s="13" t="s">
        <v>21</v>
      </c>
      <c r="AW355" s="13" t="s">
        <v>4</v>
      </c>
      <c r="AX355" s="13" t="s">
        <v>90</v>
      </c>
      <c r="AY355" s="244" t="s">
        <v>152</v>
      </c>
    </row>
    <row r="356" s="2" customFormat="1" ht="24.15" customHeight="1">
      <c r="A356" s="42"/>
      <c r="B356" s="43"/>
      <c r="C356" s="216" t="s">
        <v>633</v>
      </c>
      <c r="D356" s="216" t="s">
        <v>155</v>
      </c>
      <c r="E356" s="217" t="s">
        <v>1710</v>
      </c>
      <c r="F356" s="218" t="s">
        <v>1711</v>
      </c>
      <c r="G356" s="219" t="s">
        <v>432</v>
      </c>
      <c r="H356" s="220">
        <v>18</v>
      </c>
      <c r="I356" s="221"/>
      <c r="J356" s="222">
        <f>ROUND(I356*H356,2)</f>
        <v>0</v>
      </c>
      <c r="K356" s="218" t="s">
        <v>251</v>
      </c>
      <c r="L356" s="48"/>
      <c r="M356" s="223" t="s">
        <v>44</v>
      </c>
      <c r="N356" s="224" t="s">
        <v>53</v>
      </c>
      <c r="O356" s="88"/>
      <c r="P356" s="225">
        <f>O356*H356</f>
        <v>0</v>
      </c>
      <c r="Q356" s="225">
        <v>0</v>
      </c>
      <c r="R356" s="225">
        <f>Q356*H356</f>
        <v>0</v>
      </c>
      <c r="S356" s="225">
        <v>0</v>
      </c>
      <c r="T356" s="226">
        <f>S356*H356</f>
        <v>0</v>
      </c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R356" s="227" t="s">
        <v>171</v>
      </c>
      <c r="AT356" s="227" t="s">
        <v>155</v>
      </c>
      <c r="AU356" s="227" t="s">
        <v>21</v>
      </c>
      <c r="AY356" s="20" t="s">
        <v>152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20" t="s">
        <v>90</v>
      </c>
      <c r="BK356" s="228">
        <f>ROUND(I356*H356,2)</f>
        <v>0</v>
      </c>
      <c r="BL356" s="20" t="s">
        <v>171</v>
      </c>
      <c r="BM356" s="227" t="s">
        <v>1712</v>
      </c>
    </row>
    <row r="357" s="2" customFormat="1">
      <c r="A357" s="42"/>
      <c r="B357" s="43"/>
      <c r="C357" s="44"/>
      <c r="D357" s="249" t="s">
        <v>253</v>
      </c>
      <c r="E357" s="44"/>
      <c r="F357" s="250" t="s">
        <v>1713</v>
      </c>
      <c r="G357" s="44"/>
      <c r="H357" s="44"/>
      <c r="I357" s="231"/>
      <c r="J357" s="44"/>
      <c r="K357" s="44"/>
      <c r="L357" s="48"/>
      <c r="M357" s="232"/>
      <c r="N357" s="233"/>
      <c r="O357" s="88"/>
      <c r="P357" s="88"/>
      <c r="Q357" s="88"/>
      <c r="R357" s="88"/>
      <c r="S357" s="88"/>
      <c r="T357" s="89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T357" s="20" t="s">
        <v>253</v>
      </c>
      <c r="AU357" s="20" t="s">
        <v>21</v>
      </c>
    </row>
    <row r="358" s="13" customFormat="1">
      <c r="A358" s="13"/>
      <c r="B358" s="234"/>
      <c r="C358" s="235"/>
      <c r="D358" s="229" t="s">
        <v>166</v>
      </c>
      <c r="E358" s="236" t="s">
        <v>44</v>
      </c>
      <c r="F358" s="237" t="s">
        <v>1714</v>
      </c>
      <c r="G358" s="235"/>
      <c r="H358" s="238">
        <v>18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166</v>
      </c>
      <c r="AU358" s="244" t="s">
        <v>21</v>
      </c>
      <c r="AV358" s="13" t="s">
        <v>21</v>
      </c>
      <c r="AW358" s="13" t="s">
        <v>42</v>
      </c>
      <c r="AX358" s="13" t="s">
        <v>90</v>
      </c>
      <c r="AY358" s="244" t="s">
        <v>152</v>
      </c>
    </row>
    <row r="359" s="2" customFormat="1" ht="16.5" customHeight="1">
      <c r="A359" s="42"/>
      <c r="B359" s="43"/>
      <c r="C359" s="262" t="s">
        <v>642</v>
      </c>
      <c r="D359" s="262" t="s">
        <v>391</v>
      </c>
      <c r="E359" s="263" t="s">
        <v>1715</v>
      </c>
      <c r="F359" s="264" t="s">
        <v>1716</v>
      </c>
      <c r="G359" s="265" t="s">
        <v>432</v>
      </c>
      <c r="H359" s="266">
        <v>18.27</v>
      </c>
      <c r="I359" s="267"/>
      <c r="J359" s="268">
        <f>ROUND(I359*H359,2)</f>
        <v>0</v>
      </c>
      <c r="K359" s="264" t="s">
        <v>251</v>
      </c>
      <c r="L359" s="269"/>
      <c r="M359" s="270" t="s">
        <v>44</v>
      </c>
      <c r="N359" s="271" t="s">
        <v>53</v>
      </c>
      <c r="O359" s="88"/>
      <c r="P359" s="225">
        <f>O359*H359</f>
        <v>0</v>
      </c>
      <c r="Q359" s="225">
        <v>0.00064999999999999997</v>
      </c>
      <c r="R359" s="225">
        <f>Q359*H359</f>
        <v>0.011875499999999999</v>
      </c>
      <c r="S359" s="225">
        <v>0</v>
      </c>
      <c r="T359" s="226">
        <f>S359*H359</f>
        <v>0</v>
      </c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R359" s="227" t="s">
        <v>188</v>
      </c>
      <c r="AT359" s="227" t="s">
        <v>391</v>
      </c>
      <c r="AU359" s="227" t="s">
        <v>21</v>
      </c>
      <c r="AY359" s="20" t="s">
        <v>152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20" t="s">
        <v>90</v>
      </c>
      <c r="BK359" s="228">
        <f>ROUND(I359*H359,2)</f>
        <v>0</v>
      </c>
      <c r="BL359" s="20" t="s">
        <v>171</v>
      </c>
      <c r="BM359" s="227" t="s">
        <v>1717</v>
      </c>
    </row>
    <row r="360" s="13" customFormat="1">
      <c r="A360" s="13"/>
      <c r="B360" s="234"/>
      <c r="C360" s="235"/>
      <c r="D360" s="229" t="s">
        <v>166</v>
      </c>
      <c r="E360" s="236" t="s">
        <v>44</v>
      </c>
      <c r="F360" s="237" t="s">
        <v>1718</v>
      </c>
      <c r="G360" s="235"/>
      <c r="H360" s="238">
        <v>18.27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166</v>
      </c>
      <c r="AU360" s="244" t="s">
        <v>21</v>
      </c>
      <c r="AV360" s="13" t="s">
        <v>21</v>
      </c>
      <c r="AW360" s="13" t="s">
        <v>42</v>
      </c>
      <c r="AX360" s="13" t="s">
        <v>90</v>
      </c>
      <c r="AY360" s="244" t="s">
        <v>152</v>
      </c>
    </row>
    <row r="361" s="2" customFormat="1" ht="24.15" customHeight="1">
      <c r="A361" s="42"/>
      <c r="B361" s="43"/>
      <c r="C361" s="216" t="s">
        <v>647</v>
      </c>
      <c r="D361" s="216" t="s">
        <v>155</v>
      </c>
      <c r="E361" s="217" t="s">
        <v>1719</v>
      </c>
      <c r="F361" s="218" t="s">
        <v>1720</v>
      </c>
      <c r="G361" s="219" t="s">
        <v>432</v>
      </c>
      <c r="H361" s="220">
        <v>2</v>
      </c>
      <c r="I361" s="221"/>
      <c r="J361" s="222">
        <f>ROUND(I361*H361,2)</f>
        <v>0</v>
      </c>
      <c r="K361" s="218" t="s">
        <v>251</v>
      </c>
      <c r="L361" s="48"/>
      <c r="M361" s="223" t="s">
        <v>44</v>
      </c>
      <c r="N361" s="224" t="s">
        <v>53</v>
      </c>
      <c r="O361" s="88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R361" s="227" t="s">
        <v>171</v>
      </c>
      <c r="AT361" s="227" t="s">
        <v>155</v>
      </c>
      <c r="AU361" s="227" t="s">
        <v>21</v>
      </c>
      <c r="AY361" s="20" t="s">
        <v>152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20" t="s">
        <v>90</v>
      </c>
      <c r="BK361" s="228">
        <f>ROUND(I361*H361,2)</f>
        <v>0</v>
      </c>
      <c r="BL361" s="20" t="s">
        <v>171</v>
      </c>
      <c r="BM361" s="227" t="s">
        <v>1721</v>
      </c>
    </row>
    <row r="362" s="2" customFormat="1">
      <c r="A362" s="42"/>
      <c r="B362" s="43"/>
      <c r="C362" s="44"/>
      <c r="D362" s="249" t="s">
        <v>253</v>
      </c>
      <c r="E362" s="44"/>
      <c r="F362" s="250" t="s">
        <v>1722</v>
      </c>
      <c r="G362" s="44"/>
      <c r="H362" s="44"/>
      <c r="I362" s="231"/>
      <c r="J362" s="44"/>
      <c r="K362" s="44"/>
      <c r="L362" s="48"/>
      <c r="M362" s="232"/>
      <c r="N362" s="233"/>
      <c r="O362" s="88"/>
      <c r="P362" s="88"/>
      <c r="Q362" s="88"/>
      <c r="R362" s="88"/>
      <c r="S362" s="88"/>
      <c r="T362" s="89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T362" s="20" t="s">
        <v>253</v>
      </c>
      <c r="AU362" s="20" t="s">
        <v>21</v>
      </c>
    </row>
    <row r="363" s="13" customFormat="1">
      <c r="A363" s="13"/>
      <c r="B363" s="234"/>
      <c r="C363" s="235"/>
      <c r="D363" s="229" t="s">
        <v>166</v>
      </c>
      <c r="E363" s="236" t="s">
        <v>44</v>
      </c>
      <c r="F363" s="237" t="s">
        <v>21</v>
      </c>
      <c r="G363" s="235"/>
      <c r="H363" s="238">
        <v>2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166</v>
      </c>
      <c r="AU363" s="244" t="s">
        <v>21</v>
      </c>
      <c r="AV363" s="13" t="s">
        <v>21</v>
      </c>
      <c r="AW363" s="13" t="s">
        <v>42</v>
      </c>
      <c r="AX363" s="13" t="s">
        <v>90</v>
      </c>
      <c r="AY363" s="244" t="s">
        <v>152</v>
      </c>
    </row>
    <row r="364" s="2" customFormat="1" ht="16.5" customHeight="1">
      <c r="A364" s="42"/>
      <c r="B364" s="43"/>
      <c r="C364" s="262" t="s">
        <v>653</v>
      </c>
      <c r="D364" s="262" t="s">
        <v>391</v>
      </c>
      <c r="E364" s="263" t="s">
        <v>1723</v>
      </c>
      <c r="F364" s="264" t="s">
        <v>1724</v>
      </c>
      <c r="G364" s="265" t="s">
        <v>432</v>
      </c>
      <c r="H364" s="266">
        <v>2.0299999999999998</v>
      </c>
      <c r="I364" s="267"/>
      <c r="J364" s="268">
        <f>ROUND(I364*H364,2)</f>
        <v>0</v>
      </c>
      <c r="K364" s="264" t="s">
        <v>251</v>
      </c>
      <c r="L364" s="269"/>
      <c r="M364" s="270" t="s">
        <v>44</v>
      </c>
      <c r="N364" s="271" t="s">
        <v>53</v>
      </c>
      <c r="O364" s="88"/>
      <c r="P364" s="225">
        <f>O364*H364</f>
        <v>0</v>
      </c>
      <c r="Q364" s="225">
        <v>0.0014</v>
      </c>
      <c r="R364" s="225">
        <f>Q364*H364</f>
        <v>0.0028419999999999999</v>
      </c>
      <c r="S364" s="225">
        <v>0</v>
      </c>
      <c r="T364" s="226">
        <f>S364*H364</f>
        <v>0</v>
      </c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R364" s="227" t="s">
        <v>188</v>
      </c>
      <c r="AT364" s="227" t="s">
        <v>391</v>
      </c>
      <c r="AU364" s="227" t="s">
        <v>21</v>
      </c>
      <c r="AY364" s="20" t="s">
        <v>152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20" t="s">
        <v>90</v>
      </c>
      <c r="BK364" s="228">
        <f>ROUND(I364*H364,2)</f>
        <v>0</v>
      </c>
      <c r="BL364" s="20" t="s">
        <v>171</v>
      </c>
      <c r="BM364" s="227" t="s">
        <v>1725</v>
      </c>
    </row>
    <row r="365" s="13" customFormat="1">
      <c r="A365" s="13"/>
      <c r="B365" s="234"/>
      <c r="C365" s="235"/>
      <c r="D365" s="229" t="s">
        <v>166</v>
      </c>
      <c r="E365" s="236" t="s">
        <v>44</v>
      </c>
      <c r="F365" s="237" t="s">
        <v>1726</v>
      </c>
      <c r="G365" s="235"/>
      <c r="H365" s="238">
        <v>2.0299999999999998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166</v>
      </c>
      <c r="AU365" s="244" t="s">
        <v>21</v>
      </c>
      <c r="AV365" s="13" t="s">
        <v>21</v>
      </c>
      <c r="AW365" s="13" t="s">
        <v>42</v>
      </c>
      <c r="AX365" s="13" t="s">
        <v>90</v>
      </c>
      <c r="AY365" s="244" t="s">
        <v>152</v>
      </c>
    </row>
    <row r="366" s="2" customFormat="1" ht="24.15" customHeight="1">
      <c r="A366" s="42"/>
      <c r="B366" s="43"/>
      <c r="C366" s="216" t="s">
        <v>658</v>
      </c>
      <c r="D366" s="216" t="s">
        <v>155</v>
      </c>
      <c r="E366" s="217" t="s">
        <v>1727</v>
      </c>
      <c r="F366" s="218" t="s">
        <v>630</v>
      </c>
      <c r="G366" s="219" t="s">
        <v>432</v>
      </c>
      <c r="H366" s="220">
        <v>2</v>
      </c>
      <c r="I366" s="221"/>
      <c r="J366" s="222">
        <f>ROUND(I366*H366,2)</f>
        <v>0</v>
      </c>
      <c r="K366" s="218" t="s">
        <v>251</v>
      </c>
      <c r="L366" s="48"/>
      <c r="M366" s="223" t="s">
        <v>44</v>
      </c>
      <c r="N366" s="224" t="s">
        <v>53</v>
      </c>
      <c r="O366" s="88"/>
      <c r="P366" s="225">
        <f>O366*H366</f>
        <v>0</v>
      </c>
      <c r="Q366" s="225">
        <v>0</v>
      </c>
      <c r="R366" s="225">
        <f>Q366*H366</f>
        <v>0</v>
      </c>
      <c r="S366" s="225">
        <v>0</v>
      </c>
      <c r="T366" s="226">
        <f>S366*H366</f>
        <v>0</v>
      </c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R366" s="227" t="s">
        <v>171</v>
      </c>
      <c r="AT366" s="227" t="s">
        <v>155</v>
      </c>
      <c r="AU366" s="227" t="s">
        <v>21</v>
      </c>
      <c r="AY366" s="20" t="s">
        <v>152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20" t="s">
        <v>90</v>
      </c>
      <c r="BK366" s="228">
        <f>ROUND(I366*H366,2)</f>
        <v>0</v>
      </c>
      <c r="BL366" s="20" t="s">
        <v>171</v>
      </c>
      <c r="BM366" s="227" t="s">
        <v>1728</v>
      </c>
    </row>
    <row r="367" s="2" customFormat="1">
      <c r="A367" s="42"/>
      <c r="B367" s="43"/>
      <c r="C367" s="44"/>
      <c r="D367" s="249" t="s">
        <v>253</v>
      </c>
      <c r="E367" s="44"/>
      <c r="F367" s="250" t="s">
        <v>1729</v>
      </c>
      <c r="G367" s="44"/>
      <c r="H367" s="44"/>
      <c r="I367" s="231"/>
      <c r="J367" s="44"/>
      <c r="K367" s="44"/>
      <c r="L367" s="48"/>
      <c r="M367" s="232"/>
      <c r="N367" s="233"/>
      <c r="O367" s="88"/>
      <c r="P367" s="88"/>
      <c r="Q367" s="88"/>
      <c r="R367" s="88"/>
      <c r="S367" s="88"/>
      <c r="T367" s="89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T367" s="20" t="s">
        <v>253</v>
      </c>
      <c r="AU367" s="20" t="s">
        <v>21</v>
      </c>
    </row>
    <row r="368" s="13" customFormat="1">
      <c r="A368" s="13"/>
      <c r="B368" s="234"/>
      <c r="C368" s="235"/>
      <c r="D368" s="229" t="s">
        <v>166</v>
      </c>
      <c r="E368" s="236" t="s">
        <v>44</v>
      </c>
      <c r="F368" s="237" t="s">
        <v>21</v>
      </c>
      <c r="G368" s="235"/>
      <c r="H368" s="238">
        <v>2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166</v>
      </c>
      <c r="AU368" s="244" t="s">
        <v>21</v>
      </c>
      <c r="AV368" s="13" t="s">
        <v>21</v>
      </c>
      <c r="AW368" s="13" t="s">
        <v>42</v>
      </c>
      <c r="AX368" s="13" t="s">
        <v>90</v>
      </c>
      <c r="AY368" s="244" t="s">
        <v>152</v>
      </c>
    </row>
    <row r="369" s="2" customFormat="1" ht="16.5" customHeight="1">
      <c r="A369" s="42"/>
      <c r="B369" s="43"/>
      <c r="C369" s="262" t="s">
        <v>664</v>
      </c>
      <c r="D369" s="262" t="s">
        <v>391</v>
      </c>
      <c r="E369" s="263" t="s">
        <v>1730</v>
      </c>
      <c r="F369" s="264" t="s">
        <v>1731</v>
      </c>
      <c r="G369" s="265" t="s">
        <v>432</v>
      </c>
      <c r="H369" s="266">
        <v>2.0299999999999998</v>
      </c>
      <c r="I369" s="267"/>
      <c r="J369" s="268">
        <f>ROUND(I369*H369,2)</f>
        <v>0</v>
      </c>
      <c r="K369" s="264" t="s">
        <v>251</v>
      </c>
      <c r="L369" s="269"/>
      <c r="M369" s="270" t="s">
        <v>44</v>
      </c>
      <c r="N369" s="271" t="s">
        <v>53</v>
      </c>
      <c r="O369" s="88"/>
      <c r="P369" s="225">
        <f>O369*H369</f>
        <v>0</v>
      </c>
      <c r="Q369" s="225">
        <v>0.00445</v>
      </c>
      <c r="R369" s="225">
        <f>Q369*H369</f>
        <v>0.0090334999999999999</v>
      </c>
      <c r="S369" s="225">
        <v>0</v>
      </c>
      <c r="T369" s="226">
        <f>S369*H369</f>
        <v>0</v>
      </c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R369" s="227" t="s">
        <v>188</v>
      </c>
      <c r="AT369" s="227" t="s">
        <v>391</v>
      </c>
      <c r="AU369" s="227" t="s">
        <v>21</v>
      </c>
      <c r="AY369" s="20" t="s">
        <v>152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20" t="s">
        <v>90</v>
      </c>
      <c r="BK369" s="228">
        <f>ROUND(I369*H369,2)</f>
        <v>0</v>
      </c>
      <c r="BL369" s="20" t="s">
        <v>171</v>
      </c>
      <c r="BM369" s="227" t="s">
        <v>1732</v>
      </c>
    </row>
    <row r="370" s="13" customFormat="1">
      <c r="A370" s="13"/>
      <c r="B370" s="234"/>
      <c r="C370" s="235"/>
      <c r="D370" s="229" t="s">
        <v>166</v>
      </c>
      <c r="E370" s="236" t="s">
        <v>44</v>
      </c>
      <c r="F370" s="237" t="s">
        <v>1726</v>
      </c>
      <c r="G370" s="235"/>
      <c r="H370" s="238">
        <v>2.0299999999999998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166</v>
      </c>
      <c r="AU370" s="244" t="s">
        <v>21</v>
      </c>
      <c r="AV370" s="13" t="s">
        <v>21</v>
      </c>
      <c r="AW370" s="13" t="s">
        <v>42</v>
      </c>
      <c r="AX370" s="13" t="s">
        <v>90</v>
      </c>
      <c r="AY370" s="244" t="s">
        <v>152</v>
      </c>
    </row>
    <row r="371" s="2" customFormat="1" ht="24.15" customHeight="1">
      <c r="A371" s="42"/>
      <c r="B371" s="43"/>
      <c r="C371" s="216" t="s">
        <v>670</v>
      </c>
      <c r="D371" s="216" t="s">
        <v>155</v>
      </c>
      <c r="E371" s="217" t="s">
        <v>1733</v>
      </c>
      <c r="F371" s="218" t="s">
        <v>1734</v>
      </c>
      <c r="G371" s="219" t="s">
        <v>432</v>
      </c>
      <c r="H371" s="220">
        <v>18</v>
      </c>
      <c r="I371" s="221"/>
      <c r="J371" s="222">
        <f>ROUND(I371*H371,2)</f>
        <v>0</v>
      </c>
      <c r="K371" s="218" t="s">
        <v>251</v>
      </c>
      <c r="L371" s="48"/>
      <c r="M371" s="223" t="s">
        <v>44</v>
      </c>
      <c r="N371" s="224" t="s">
        <v>53</v>
      </c>
      <c r="O371" s="88"/>
      <c r="P371" s="225">
        <f>O371*H371</f>
        <v>0</v>
      </c>
      <c r="Q371" s="225">
        <v>0</v>
      </c>
      <c r="R371" s="225">
        <f>Q371*H371</f>
        <v>0</v>
      </c>
      <c r="S371" s="225">
        <v>0</v>
      </c>
      <c r="T371" s="226">
        <f>S371*H371</f>
        <v>0</v>
      </c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R371" s="227" t="s">
        <v>171</v>
      </c>
      <c r="AT371" s="227" t="s">
        <v>155</v>
      </c>
      <c r="AU371" s="227" t="s">
        <v>21</v>
      </c>
      <c r="AY371" s="20" t="s">
        <v>152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20" t="s">
        <v>90</v>
      </c>
      <c r="BK371" s="228">
        <f>ROUND(I371*H371,2)</f>
        <v>0</v>
      </c>
      <c r="BL371" s="20" t="s">
        <v>171</v>
      </c>
      <c r="BM371" s="227" t="s">
        <v>1735</v>
      </c>
    </row>
    <row r="372" s="2" customFormat="1">
      <c r="A372" s="42"/>
      <c r="B372" s="43"/>
      <c r="C372" s="44"/>
      <c r="D372" s="249" t="s">
        <v>253</v>
      </c>
      <c r="E372" s="44"/>
      <c r="F372" s="250" t="s">
        <v>1736</v>
      </c>
      <c r="G372" s="44"/>
      <c r="H372" s="44"/>
      <c r="I372" s="231"/>
      <c r="J372" s="44"/>
      <c r="K372" s="44"/>
      <c r="L372" s="48"/>
      <c r="M372" s="232"/>
      <c r="N372" s="233"/>
      <c r="O372" s="88"/>
      <c r="P372" s="88"/>
      <c r="Q372" s="88"/>
      <c r="R372" s="88"/>
      <c r="S372" s="88"/>
      <c r="T372" s="89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T372" s="20" t="s">
        <v>253</v>
      </c>
      <c r="AU372" s="20" t="s">
        <v>21</v>
      </c>
    </row>
    <row r="373" s="13" customFormat="1">
      <c r="A373" s="13"/>
      <c r="B373" s="234"/>
      <c r="C373" s="235"/>
      <c r="D373" s="229" t="s">
        <v>166</v>
      </c>
      <c r="E373" s="236" t="s">
        <v>44</v>
      </c>
      <c r="F373" s="237" t="s">
        <v>1714</v>
      </c>
      <c r="G373" s="235"/>
      <c r="H373" s="238">
        <v>18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166</v>
      </c>
      <c r="AU373" s="244" t="s">
        <v>21</v>
      </c>
      <c r="AV373" s="13" t="s">
        <v>21</v>
      </c>
      <c r="AW373" s="13" t="s">
        <v>42</v>
      </c>
      <c r="AX373" s="13" t="s">
        <v>90</v>
      </c>
      <c r="AY373" s="244" t="s">
        <v>152</v>
      </c>
    </row>
    <row r="374" s="2" customFormat="1" ht="16.5" customHeight="1">
      <c r="A374" s="42"/>
      <c r="B374" s="43"/>
      <c r="C374" s="262" t="s">
        <v>675</v>
      </c>
      <c r="D374" s="262" t="s">
        <v>391</v>
      </c>
      <c r="E374" s="263" t="s">
        <v>1737</v>
      </c>
      <c r="F374" s="264" t="s">
        <v>1738</v>
      </c>
      <c r="G374" s="265" t="s">
        <v>432</v>
      </c>
      <c r="H374" s="266">
        <v>18.27</v>
      </c>
      <c r="I374" s="267"/>
      <c r="J374" s="268">
        <f>ROUND(I374*H374,2)</f>
        <v>0</v>
      </c>
      <c r="K374" s="264" t="s">
        <v>251</v>
      </c>
      <c r="L374" s="269"/>
      <c r="M374" s="270" t="s">
        <v>44</v>
      </c>
      <c r="N374" s="271" t="s">
        <v>53</v>
      </c>
      <c r="O374" s="88"/>
      <c r="P374" s="225">
        <f>O374*H374</f>
        <v>0</v>
      </c>
      <c r="Q374" s="225">
        <v>0.0071999999999999998</v>
      </c>
      <c r="R374" s="225">
        <f>Q374*H374</f>
        <v>0.13154399999999999</v>
      </c>
      <c r="S374" s="225">
        <v>0</v>
      </c>
      <c r="T374" s="226">
        <f>S374*H374</f>
        <v>0</v>
      </c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R374" s="227" t="s">
        <v>188</v>
      </c>
      <c r="AT374" s="227" t="s">
        <v>391</v>
      </c>
      <c r="AU374" s="227" t="s">
        <v>21</v>
      </c>
      <c r="AY374" s="20" t="s">
        <v>152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20" t="s">
        <v>90</v>
      </c>
      <c r="BK374" s="228">
        <f>ROUND(I374*H374,2)</f>
        <v>0</v>
      </c>
      <c r="BL374" s="20" t="s">
        <v>171</v>
      </c>
      <c r="BM374" s="227" t="s">
        <v>1739</v>
      </c>
    </row>
    <row r="375" s="13" customFormat="1">
      <c r="A375" s="13"/>
      <c r="B375" s="234"/>
      <c r="C375" s="235"/>
      <c r="D375" s="229" t="s">
        <v>166</v>
      </c>
      <c r="E375" s="236" t="s">
        <v>44</v>
      </c>
      <c r="F375" s="237" t="s">
        <v>1718</v>
      </c>
      <c r="G375" s="235"/>
      <c r="H375" s="238">
        <v>18.27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166</v>
      </c>
      <c r="AU375" s="244" t="s">
        <v>21</v>
      </c>
      <c r="AV375" s="13" t="s">
        <v>21</v>
      </c>
      <c r="AW375" s="13" t="s">
        <v>42</v>
      </c>
      <c r="AX375" s="13" t="s">
        <v>90</v>
      </c>
      <c r="AY375" s="244" t="s">
        <v>152</v>
      </c>
    </row>
    <row r="376" s="2" customFormat="1" ht="16.5" customHeight="1">
      <c r="A376" s="42"/>
      <c r="B376" s="43"/>
      <c r="C376" s="216" t="s">
        <v>680</v>
      </c>
      <c r="D376" s="216" t="s">
        <v>155</v>
      </c>
      <c r="E376" s="217" t="s">
        <v>1740</v>
      </c>
      <c r="F376" s="218" t="s">
        <v>1741</v>
      </c>
      <c r="G376" s="219" t="s">
        <v>1742</v>
      </c>
      <c r="H376" s="220">
        <v>4</v>
      </c>
      <c r="I376" s="221"/>
      <c r="J376" s="222">
        <f>ROUND(I376*H376,2)</f>
        <v>0</v>
      </c>
      <c r="K376" s="218" t="s">
        <v>251</v>
      </c>
      <c r="L376" s="48"/>
      <c r="M376" s="223" t="s">
        <v>44</v>
      </c>
      <c r="N376" s="224" t="s">
        <v>53</v>
      </c>
      <c r="O376" s="88"/>
      <c r="P376" s="225">
        <f>O376*H376</f>
        <v>0</v>
      </c>
      <c r="Q376" s="225">
        <v>0.00031</v>
      </c>
      <c r="R376" s="225">
        <f>Q376*H376</f>
        <v>0.00124</v>
      </c>
      <c r="S376" s="225">
        <v>0</v>
      </c>
      <c r="T376" s="226">
        <f>S376*H376</f>
        <v>0</v>
      </c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R376" s="227" t="s">
        <v>171</v>
      </c>
      <c r="AT376" s="227" t="s">
        <v>155</v>
      </c>
      <c r="AU376" s="227" t="s">
        <v>21</v>
      </c>
      <c r="AY376" s="20" t="s">
        <v>152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20" t="s">
        <v>90</v>
      </c>
      <c r="BK376" s="228">
        <f>ROUND(I376*H376,2)</f>
        <v>0</v>
      </c>
      <c r="BL376" s="20" t="s">
        <v>171</v>
      </c>
      <c r="BM376" s="227" t="s">
        <v>1743</v>
      </c>
    </row>
    <row r="377" s="2" customFormat="1">
      <c r="A377" s="42"/>
      <c r="B377" s="43"/>
      <c r="C377" s="44"/>
      <c r="D377" s="249" t="s">
        <v>253</v>
      </c>
      <c r="E377" s="44"/>
      <c r="F377" s="250" t="s">
        <v>1744</v>
      </c>
      <c r="G377" s="44"/>
      <c r="H377" s="44"/>
      <c r="I377" s="231"/>
      <c r="J377" s="44"/>
      <c r="K377" s="44"/>
      <c r="L377" s="48"/>
      <c r="M377" s="232"/>
      <c r="N377" s="233"/>
      <c r="O377" s="88"/>
      <c r="P377" s="88"/>
      <c r="Q377" s="88"/>
      <c r="R377" s="88"/>
      <c r="S377" s="88"/>
      <c r="T377" s="89"/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T377" s="20" t="s">
        <v>253</v>
      </c>
      <c r="AU377" s="20" t="s">
        <v>21</v>
      </c>
    </row>
    <row r="378" s="13" customFormat="1">
      <c r="A378" s="13"/>
      <c r="B378" s="234"/>
      <c r="C378" s="235"/>
      <c r="D378" s="229" t="s">
        <v>166</v>
      </c>
      <c r="E378" s="236" t="s">
        <v>44</v>
      </c>
      <c r="F378" s="237" t="s">
        <v>1745</v>
      </c>
      <c r="G378" s="235"/>
      <c r="H378" s="238">
        <v>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166</v>
      </c>
      <c r="AU378" s="244" t="s">
        <v>21</v>
      </c>
      <c r="AV378" s="13" t="s">
        <v>21</v>
      </c>
      <c r="AW378" s="13" t="s">
        <v>42</v>
      </c>
      <c r="AX378" s="13" t="s">
        <v>82</v>
      </c>
      <c r="AY378" s="244" t="s">
        <v>152</v>
      </c>
    </row>
    <row r="379" s="13" customFormat="1">
      <c r="A379" s="13"/>
      <c r="B379" s="234"/>
      <c r="C379" s="235"/>
      <c r="D379" s="229" t="s">
        <v>166</v>
      </c>
      <c r="E379" s="236" t="s">
        <v>44</v>
      </c>
      <c r="F379" s="237" t="s">
        <v>1746</v>
      </c>
      <c r="G379" s="235"/>
      <c r="H379" s="238">
        <v>3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166</v>
      </c>
      <c r="AU379" s="244" t="s">
        <v>21</v>
      </c>
      <c r="AV379" s="13" t="s">
        <v>21</v>
      </c>
      <c r="AW379" s="13" t="s">
        <v>42</v>
      </c>
      <c r="AX379" s="13" t="s">
        <v>82</v>
      </c>
      <c r="AY379" s="244" t="s">
        <v>152</v>
      </c>
    </row>
    <row r="380" s="14" customFormat="1">
      <c r="A380" s="14"/>
      <c r="B380" s="251"/>
      <c r="C380" s="252"/>
      <c r="D380" s="229" t="s">
        <v>166</v>
      </c>
      <c r="E380" s="253" t="s">
        <v>44</v>
      </c>
      <c r="F380" s="254" t="s">
        <v>261</v>
      </c>
      <c r="G380" s="252"/>
      <c r="H380" s="255">
        <v>4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166</v>
      </c>
      <c r="AU380" s="261" t="s">
        <v>21</v>
      </c>
      <c r="AV380" s="14" t="s">
        <v>171</v>
      </c>
      <c r="AW380" s="14" t="s">
        <v>42</v>
      </c>
      <c r="AX380" s="14" t="s">
        <v>90</v>
      </c>
      <c r="AY380" s="261" t="s">
        <v>152</v>
      </c>
    </row>
    <row r="381" s="2" customFormat="1" ht="16.5" customHeight="1">
      <c r="A381" s="42"/>
      <c r="B381" s="43"/>
      <c r="C381" s="216" t="s">
        <v>686</v>
      </c>
      <c r="D381" s="216" t="s">
        <v>155</v>
      </c>
      <c r="E381" s="217" t="s">
        <v>1747</v>
      </c>
      <c r="F381" s="218" t="s">
        <v>1748</v>
      </c>
      <c r="G381" s="219" t="s">
        <v>1742</v>
      </c>
      <c r="H381" s="220">
        <v>24</v>
      </c>
      <c r="I381" s="221"/>
      <c r="J381" s="222">
        <f>ROUND(I381*H381,2)</f>
        <v>0</v>
      </c>
      <c r="K381" s="218" t="s">
        <v>251</v>
      </c>
      <c r="L381" s="48"/>
      <c r="M381" s="223" t="s">
        <v>44</v>
      </c>
      <c r="N381" s="224" t="s">
        <v>53</v>
      </c>
      <c r="O381" s="88"/>
      <c r="P381" s="225">
        <f>O381*H381</f>
        <v>0</v>
      </c>
      <c r="Q381" s="225">
        <v>0.00031</v>
      </c>
      <c r="R381" s="225">
        <f>Q381*H381</f>
        <v>0.0074400000000000004</v>
      </c>
      <c r="S381" s="225">
        <v>0</v>
      </c>
      <c r="T381" s="226">
        <f>S381*H381</f>
        <v>0</v>
      </c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R381" s="227" t="s">
        <v>171</v>
      </c>
      <c r="AT381" s="227" t="s">
        <v>155</v>
      </c>
      <c r="AU381" s="227" t="s">
        <v>21</v>
      </c>
      <c r="AY381" s="20" t="s">
        <v>152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20" t="s">
        <v>90</v>
      </c>
      <c r="BK381" s="228">
        <f>ROUND(I381*H381,2)</f>
        <v>0</v>
      </c>
      <c r="BL381" s="20" t="s">
        <v>171</v>
      </c>
      <c r="BM381" s="227" t="s">
        <v>1749</v>
      </c>
    </row>
    <row r="382" s="2" customFormat="1">
      <c r="A382" s="42"/>
      <c r="B382" s="43"/>
      <c r="C382" s="44"/>
      <c r="D382" s="249" t="s">
        <v>253</v>
      </c>
      <c r="E382" s="44"/>
      <c r="F382" s="250" t="s">
        <v>1750</v>
      </c>
      <c r="G382" s="44"/>
      <c r="H382" s="44"/>
      <c r="I382" s="231"/>
      <c r="J382" s="44"/>
      <c r="K382" s="44"/>
      <c r="L382" s="48"/>
      <c r="M382" s="232"/>
      <c r="N382" s="233"/>
      <c r="O382" s="88"/>
      <c r="P382" s="88"/>
      <c r="Q382" s="88"/>
      <c r="R382" s="88"/>
      <c r="S382" s="88"/>
      <c r="T382" s="89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T382" s="20" t="s">
        <v>253</v>
      </c>
      <c r="AU382" s="20" t="s">
        <v>21</v>
      </c>
    </row>
    <row r="383" s="13" customFormat="1">
      <c r="A383" s="13"/>
      <c r="B383" s="234"/>
      <c r="C383" s="235"/>
      <c r="D383" s="229" t="s">
        <v>166</v>
      </c>
      <c r="E383" s="236" t="s">
        <v>44</v>
      </c>
      <c r="F383" s="237" t="s">
        <v>1751</v>
      </c>
      <c r="G383" s="235"/>
      <c r="H383" s="238">
        <v>16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166</v>
      </c>
      <c r="AU383" s="244" t="s">
        <v>21</v>
      </c>
      <c r="AV383" s="13" t="s">
        <v>21</v>
      </c>
      <c r="AW383" s="13" t="s">
        <v>42</v>
      </c>
      <c r="AX383" s="13" t="s">
        <v>82</v>
      </c>
      <c r="AY383" s="244" t="s">
        <v>152</v>
      </c>
    </row>
    <row r="384" s="13" customFormat="1">
      <c r="A384" s="13"/>
      <c r="B384" s="234"/>
      <c r="C384" s="235"/>
      <c r="D384" s="229" t="s">
        <v>166</v>
      </c>
      <c r="E384" s="236" t="s">
        <v>44</v>
      </c>
      <c r="F384" s="237" t="s">
        <v>1752</v>
      </c>
      <c r="G384" s="235"/>
      <c r="H384" s="238">
        <v>3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166</v>
      </c>
      <c r="AU384" s="244" t="s">
        <v>21</v>
      </c>
      <c r="AV384" s="13" t="s">
        <v>21</v>
      </c>
      <c r="AW384" s="13" t="s">
        <v>42</v>
      </c>
      <c r="AX384" s="13" t="s">
        <v>82</v>
      </c>
      <c r="AY384" s="244" t="s">
        <v>152</v>
      </c>
    </row>
    <row r="385" s="13" customFormat="1">
      <c r="A385" s="13"/>
      <c r="B385" s="234"/>
      <c r="C385" s="235"/>
      <c r="D385" s="229" t="s">
        <v>166</v>
      </c>
      <c r="E385" s="236" t="s">
        <v>44</v>
      </c>
      <c r="F385" s="237" t="s">
        <v>1753</v>
      </c>
      <c r="G385" s="235"/>
      <c r="H385" s="238">
        <v>5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166</v>
      </c>
      <c r="AU385" s="244" t="s">
        <v>21</v>
      </c>
      <c r="AV385" s="13" t="s">
        <v>21</v>
      </c>
      <c r="AW385" s="13" t="s">
        <v>42</v>
      </c>
      <c r="AX385" s="13" t="s">
        <v>82</v>
      </c>
      <c r="AY385" s="244" t="s">
        <v>152</v>
      </c>
    </row>
    <row r="386" s="14" customFormat="1">
      <c r="A386" s="14"/>
      <c r="B386" s="251"/>
      <c r="C386" s="252"/>
      <c r="D386" s="229" t="s">
        <v>166</v>
      </c>
      <c r="E386" s="253" t="s">
        <v>44</v>
      </c>
      <c r="F386" s="254" t="s">
        <v>261</v>
      </c>
      <c r="G386" s="252"/>
      <c r="H386" s="255">
        <v>24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166</v>
      </c>
      <c r="AU386" s="261" t="s">
        <v>21</v>
      </c>
      <c r="AV386" s="14" t="s">
        <v>171</v>
      </c>
      <c r="AW386" s="14" t="s">
        <v>42</v>
      </c>
      <c r="AX386" s="14" t="s">
        <v>90</v>
      </c>
      <c r="AY386" s="261" t="s">
        <v>152</v>
      </c>
    </row>
    <row r="387" s="2" customFormat="1" ht="16.5" customHeight="1">
      <c r="A387" s="42"/>
      <c r="B387" s="43"/>
      <c r="C387" s="216" t="s">
        <v>693</v>
      </c>
      <c r="D387" s="216" t="s">
        <v>155</v>
      </c>
      <c r="E387" s="217" t="s">
        <v>1754</v>
      </c>
      <c r="F387" s="218" t="s">
        <v>1755</v>
      </c>
      <c r="G387" s="219" t="s">
        <v>432</v>
      </c>
      <c r="H387" s="220">
        <v>43</v>
      </c>
      <c r="I387" s="221"/>
      <c r="J387" s="222">
        <f>ROUND(I387*H387,2)</f>
        <v>0</v>
      </c>
      <c r="K387" s="218" t="s">
        <v>251</v>
      </c>
      <c r="L387" s="48"/>
      <c r="M387" s="223" t="s">
        <v>44</v>
      </c>
      <c r="N387" s="224" t="s">
        <v>53</v>
      </c>
      <c r="O387" s="88"/>
      <c r="P387" s="225">
        <f>O387*H387</f>
        <v>0</v>
      </c>
      <c r="Q387" s="225">
        <v>0.035749999999999997</v>
      </c>
      <c r="R387" s="225">
        <f>Q387*H387</f>
        <v>1.5372499999999998</v>
      </c>
      <c r="S387" s="225">
        <v>0</v>
      </c>
      <c r="T387" s="226">
        <f>S387*H387</f>
        <v>0</v>
      </c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R387" s="227" t="s">
        <v>171</v>
      </c>
      <c r="AT387" s="227" t="s">
        <v>155</v>
      </c>
      <c r="AU387" s="227" t="s">
        <v>21</v>
      </c>
      <c r="AY387" s="20" t="s">
        <v>152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20" t="s">
        <v>90</v>
      </c>
      <c r="BK387" s="228">
        <f>ROUND(I387*H387,2)</f>
        <v>0</v>
      </c>
      <c r="BL387" s="20" t="s">
        <v>171</v>
      </c>
      <c r="BM387" s="227" t="s">
        <v>1756</v>
      </c>
    </row>
    <row r="388" s="2" customFormat="1">
      <c r="A388" s="42"/>
      <c r="B388" s="43"/>
      <c r="C388" s="44"/>
      <c r="D388" s="249" t="s">
        <v>253</v>
      </c>
      <c r="E388" s="44"/>
      <c r="F388" s="250" t="s">
        <v>1757</v>
      </c>
      <c r="G388" s="44"/>
      <c r="H388" s="44"/>
      <c r="I388" s="231"/>
      <c r="J388" s="44"/>
      <c r="K388" s="44"/>
      <c r="L388" s="48"/>
      <c r="M388" s="232"/>
      <c r="N388" s="233"/>
      <c r="O388" s="88"/>
      <c r="P388" s="88"/>
      <c r="Q388" s="88"/>
      <c r="R388" s="88"/>
      <c r="S388" s="88"/>
      <c r="T388" s="89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T388" s="20" t="s">
        <v>253</v>
      </c>
      <c r="AU388" s="20" t="s">
        <v>21</v>
      </c>
    </row>
    <row r="389" s="13" customFormat="1">
      <c r="A389" s="13"/>
      <c r="B389" s="234"/>
      <c r="C389" s="235"/>
      <c r="D389" s="229" t="s">
        <v>166</v>
      </c>
      <c r="E389" s="236" t="s">
        <v>44</v>
      </c>
      <c r="F389" s="237" t="s">
        <v>1758</v>
      </c>
      <c r="G389" s="235"/>
      <c r="H389" s="238">
        <v>28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166</v>
      </c>
      <c r="AU389" s="244" t="s">
        <v>21</v>
      </c>
      <c r="AV389" s="13" t="s">
        <v>21</v>
      </c>
      <c r="AW389" s="13" t="s">
        <v>42</v>
      </c>
      <c r="AX389" s="13" t="s">
        <v>82</v>
      </c>
      <c r="AY389" s="244" t="s">
        <v>152</v>
      </c>
    </row>
    <row r="390" s="13" customFormat="1">
      <c r="A390" s="13"/>
      <c r="B390" s="234"/>
      <c r="C390" s="235"/>
      <c r="D390" s="229" t="s">
        <v>166</v>
      </c>
      <c r="E390" s="236" t="s">
        <v>44</v>
      </c>
      <c r="F390" s="237" t="s">
        <v>1759</v>
      </c>
      <c r="G390" s="235"/>
      <c r="H390" s="238">
        <v>5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166</v>
      </c>
      <c r="AU390" s="244" t="s">
        <v>21</v>
      </c>
      <c r="AV390" s="13" t="s">
        <v>21</v>
      </c>
      <c r="AW390" s="13" t="s">
        <v>42</v>
      </c>
      <c r="AX390" s="13" t="s">
        <v>82</v>
      </c>
      <c r="AY390" s="244" t="s">
        <v>152</v>
      </c>
    </row>
    <row r="391" s="13" customFormat="1">
      <c r="A391" s="13"/>
      <c r="B391" s="234"/>
      <c r="C391" s="235"/>
      <c r="D391" s="229" t="s">
        <v>166</v>
      </c>
      <c r="E391" s="236" t="s">
        <v>44</v>
      </c>
      <c r="F391" s="237" t="s">
        <v>1760</v>
      </c>
      <c r="G391" s="235"/>
      <c r="H391" s="238">
        <v>3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166</v>
      </c>
      <c r="AU391" s="244" t="s">
        <v>21</v>
      </c>
      <c r="AV391" s="13" t="s">
        <v>21</v>
      </c>
      <c r="AW391" s="13" t="s">
        <v>42</v>
      </c>
      <c r="AX391" s="13" t="s">
        <v>82</v>
      </c>
      <c r="AY391" s="244" t="s">
        <v>152</v>
      </c>
    </row>
    <row r="392" s="13" customFormat="1">
      <c r="A392" s="13"/>
      <c r="B392" s="234"/>
      <c r="C392" s="235"/>
      <c r="D392" s="229" t="s">
        <v>166</v>
      </c>
      <c r="E392" s="236" t="s">
        <v>44</v>
      </c>
      <c r="F392" s="237" t="s">
        <v>1761</v>
      </c>
      <c r="G392" s="235"/>
      <c r="H392" s="238">
        <v>7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166</v>
      </c>
      <c r="AU392" s="244" t="s">
        <v>21</v>
      </c>
      <c r="AV392" s="13" t="s">
        <v>21</v>
      </c>
      <c r="AW392" s="13" t="s">
        <v>42</v>
      </c>
      <c r="AX392" s="13" t="s">
        <v>82</v>
      </c>
      <c r="AY392" s="244" t="s">
        <v>152</v>
      </c>
    </row>
    <row r="393" s="14" customFormat="1">
      <c r="A393" s="14"/>
      <c r="B393" s="251"/>
      <c r="C393" s="252"/>
      <c r="D393" s="229" t="s">
        <v>166</v>
      </c>
      <c r="E393" s="253" t="s">
        <v>44</v>
      </c>
      <c r="F393" s="254" t="s">
        <v>261</v>
      </c>
      <c r="G393" s="252"/>
      <c r="H393" s="255">
        <v>43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166</v>
      </c>
      <c r="AU393" s="261" t="s">
        <v>21</v>
      </c>
      <c r="AV393" s="14" t="s">
        <v>171</v>
      </c>
      <c r="AW393" s="14" t="s">
        <v>42</v>
      </c>
      <c r="AX393" s="14" t="s">
        <v>90</v>
      </c>
      <c r="AY393" s="261" t="s">
        <v>152</v>
      </c>
    </row>
    <row r="394" s="2" customFormat="1" ht="24.15" customHeight="1">
      <c r="A394" s="42"/>
      <c r="B394" s="43"/>
      <c r="C394" s="216" t="s">
        <v>699</v>
      </c>
      <c r="D394" s="216" t="s">
        <v>155</v>
      </c>
      <c r="E394" s="217" t="s">
        <v>520</v>
      </c>
      <c r="F394" s="218" t="s">
        <v>521</v>
      </c>
      <c r="G394" s="219" t="s">
        <v>432</v>
      </c>
      <c r="H394" s="220">
        <v>29</v>
      </c>
      <c r="I394" s="221"/>
      <c r="J394" s="222">
        <f>ROUND(I394*H394,2)</f>
        <v>0</v>
      </c>
      <c r="K394" s="218" t="s">
        <v>251</v>
      </c>
      <c r="L394" s="48"/>
      <c r="M394" s="223" t="s">
        <v>44</v>
      </c>
      <c r="N394" s="224" t="s">
        <v>53</v>
      </c>
      <c r="O394" s="88"/>
      <c r="P394" s="225">
        <f>O394*H394</f>
        <v>0</v>
      </c>
      <c r="Q394" s="225">
        <v>2.1158700000000001</v>
      </c>
      <c r="R394" s="225">
        <f>Q394*H394</f>
        <v>61.360230000000001</v>
      </c>
      <c r="S394" s="225">
        <v>0</v>
      </c>
      <c r="T394" s="226">
        <f>S394*H394</f>
        <v>0</v>
      </c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R394" s="227" t="s">
        <v>171</v>
      </c>
      <c r="AT394" s="227" t="s">
        <v>155</v>
      </c>
      <c r="AU394" s="227" t="s">
        <v>21</v>
      </c>
      <c r="AY394" s="20" t="s">
        <v>152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20" t="s">
        <v>90</v>
      </c>
      <c r="BK394" s="228">
        <f>ROUND(I394*H394,2)</f>
        <v>0</v>
      </c>
      <c r="BL394" s="20" t="s">
        <v>171</v>
      </c>
      <c r="BM394" s="227" t="s">
        <v>1762</v>
      </c>
    </row>
    <row r="395" s="2" customFormat="1">
      <c r="A395" s="42"/>
      <c r="B395" s="43"/>
      <c r="C395" s="44"/>
      <c r="D395" s="249" t="s">
        <v>253</v>
      </c>
      <c r="E395" s="44"/>
      <c r="F395" s="250" t="s">
        <v>523</v>
      </c>
      <c r="G395" s="44"/>
      <c r="H395" s="44"/>
      <c r="I395" s="231"/>
      <c r="J395" s="44"/>
      <c r="K395" s="44"/>
      <c r="L395" s="48"/>
      <c r="M395" s="232"/>
      <c r="N395" s="233"/>
      <c r="O395" s="88"/>
      <c r="P395" s="88"/>
      <c r="Q395" s="88"/>
      <c r="R395" s="88"/>
      <c r="S395" s="88"/>
      <c r="T395" s="89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T395" s="20" t="s">
        <v>253</v>
      </c>
      <c r="AU395" s="20" t="s">
        <v>21</v>
      </c>
    </row>
    <row r="396" s="13" customFormat="1">
      <c r="A396" s="13"/>
      <c r="B396" s="234"/>
      <c r="C396" s="235"/>
      <c r="D396" s="229" t="s">
        <v>166</v>
      </c>
      <c r="E396" s="236" t="s">
        <v>44</v>
      </c>
      <c r="F396" s="237" t="s">
        <v>1751</v>
      </c>
      <c r="G396" s="235"/>
      <c r="H396" s="238">
        <v>16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166</v>
      </c>
      <c r="AU396" s="244" t="s">
        <v>21</v>
      </c>
      <c r="AV396" s="13" t="s">
        <v>21</v>
      </c>
      <c r="AW396" s="13" t="s">
        <v>42</v>
      </c>
      <c r="AX396" s="13" t="s">
        <v>82</v>
      </c>
      <c r="AY396" s="244" t="s">
        <v>152</v>
      </c>
    </row>
    <row r="397" s="13" customFormat="1">
      <c r="A397" s="13"/>
      <c r="B397" s="234"/>
      <c r="C397" s="235"/>
      <c r="D397" s="229" t="s">
        <v>166</v>
      </c>
      <c r="E397" s="236" t="s">
        <v>44</v>
      </c>
      <c r="F397" s="237" t="s">
        <v>1763</v>
      </c>
      <c r="G397" s="235"/>
      <c r="H397" s="238">
        <v>4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166</v>
      </c>
      <c r="AU397" s="244" t="s">
        <v>21</v>
      </c>
      <c r="AV397" s="13" t="s">
        <v>21</v>
      </c>
      <c r="AW397" s="13" t="s">
        <v>42</v>
      </c>
      <c r="AX397" s="13" t="s">
        <v>82</v>
      </c>
      <c r="AY397" s="244" t="s">
        <v>152</v>
      </c>
    </row>
    <row r="398" s="13" customFormat="1">
      <c r="A398" s="13"/>
      <c r="B398" s="234"/>
      <c r="C398" s="235"/>
      <c r="D398" s="229" t="s">
        <v>166</v>
      </c>
      <c r="E398" s="236" t="s">
        <v>44</v>
      </c>
      <c r="F398" s="237" t="s">
        <v>1746</v>
      </c>
      <c r="G398" s="235"/>
      <c r="H398" s="238">
        <v>3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166</v>
      </c>
      <c r="AU398" s="244" t="s">
        <v>21</v>
      </c>
      <c r="AV398" s="13" t="s">
        <v>21</v>
      </c>
      <c r="AW398" s="13" t="s">
        <v>42</v>
      </c>
      <c r="AX398" s="13" t="s">
        <v>82</v>
      </c>
      <c r="AY398" s="244" t="s">
        <v>152</v>
      </c>
    </row>
    <row r="399" s="13" customFormat="1">
      <c r="A399" s="13"/>
      <c r="B399" s="234"/>
      <c r="C399" s="235"/>
      <c r="D399" s="229" t="s">
        <v>166</v>
      </c>
      <c r="E399" s="236" t="s">
        <v>44</v>
      </c>
      <c r="F399" s="237" t="s">
        <v>1764</v>
      </c>
      <c r="G399" s="235"/>
      <c r="H399" s="238">
        <v>6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166</v>
      </c>
      <c r="AU399" s="244" t="s">
        <v>21</v>
      </c>
      <c r="AV399" s="13" t="s">
        <v>21</v>
      </c>
      <c r="AW399" s="13" t="s">
        <v>42</v>
      </c>
      <c r="AX399" s="13" t="s">
        <v>82</v>
      </c>
      <c r="AY399" s="244" t="s">
        <v>152</v>
      </c>
    </row>
    <row r="400" s="14" customFormat="1">
      <c r="A400" s="14"/>
      <c r="B400" s="251"/>
      <c r="C400" s="252"/>
      <c r="D400" s="229" t="s">
        <v>166</v>
      </c>
      <c r="E400" s="253" t="s">
        <v>44</v>
      </c>
      <c r="F400" s="254" t="s">
        <v>261</v>
      </c>
      <c r="G400" s="252"/>
      <c r="H400" s="255">
        <v>29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166</v>
      </c>
      <c r="AU400" s="261" t="s">
        <v>21</v>
      </c>
      <c r="AV400" s="14" t="s">
        <v>171</v>
      </c>
      <c r="AW400" s="14" t="s">
        <v>42</v>
      </c>
      <c r="AX400" s="14" t="s">
        <v>90</v>
      </c>
      <c r="AY400" s="261" t="s">
        <v>152</v>
      </c>
    </row>
    <row r="401" s="2" customFormat="1" ht="16.5" customHeight="1">
      <c r="A401" s="42"/>
      <c r="B401" s="43"/>
      <c r="C401" s="262" t="s">
        <v>705</v>
      </c>
      <c r="D401" s="262" t="s">
        <v>391</v>
      </c>
      <c r="E401" s="263" t="s">
        <v>1765</v>
      </c>
      <c r="F401" s="264" t="s">
        <v>1766</v>
      </c>
      <c r="G401" s="265" t="s">
        <v>432</v>
      </c>
      <c r="H401" s="266">
        <v>28.280000000000001</v>
      </c>
      <c r="I401" s="267"/>
      <c r="J401" s="268">
        <f>ROUND(I401*H401,2)</f>
        <v>0</v>
      </c>
      <c r="K401" s="264" t="s">
        <v>251</v>
      </c>
      <c r="L401" s="269"/>
      <c r="M401" s="270" t="s">
        <v>44</v>
      </c>
      <c r="N401" s="271" t="s">
        <v>53</v>
      </c>
      <c r="O401" s="88"/>
      <c r="P401" s="225">
        <f>O401*H401</f>
        <v>0</v>
      </c>
      <c r="Q401" s="225">
        <v>0.58499999999999996</v>
      </c>
      <c r="R401" s="225">
        <f>Q401*H401</f>
        <v>16.543800000000001</v>
      </c>
      <c r="S401" s="225">
        <v>0</v>
      </c>
      <c r="T401" s="226">
        <f>S401*H401</f>
        <v>0</v>
      </c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R401" s="227" t="s">
        <v>188</v>
      </c>
      <c r="AT401" s="227" t="s">
        <v>391</v>
      </c>
      <c r="AU401" s="227" t="s">
        <v>21</v>
      </c>
      <c r="AY401" s="20" t="s">
        <v>152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20" t="s">
        <v>90</v>
      </c>
      <c r="BK401" s="228">
        <f>ROUND(I401*H401,2)</f>
        <v>0</v>
      </c>
      <c r="BL401" s="20" t="s">
        <v>171</v>
      </c>
      <c r="BM401" s="227" t="s">
        <v>1767</v>
      </c>
    </row>
    <row r="402" s="13" customFormat="1">
      <c r="A402" s="13"/>
      <c r="B402" s="234"/>
      <c r="C402" s="235"/>
      <c r="D402" s="229" t="s">
        <v>166</v>
      </c>
      <c r="E402" s="236" t="s">
        <v>44</v>
      </c>
      <c r="F402" s="237" t="s">
        <v>1768</v>
      </c>
      <c r="G402" s="235"/>
      <c r="H402" s="238">
        <v>16.16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166</v>
      </c>
      <c r="AU402" s="244" t="s">
        <v>21</v>
      </c>
      <c r="AV402" s="13" t="s">
        <v>21</v>
      </c>
      <c r="AW402" s="13" t="s">
        <v>42</v>
      </c>
      <c r="AX402" s="13" t="s">
        <v>82</v>
      </c>
      <c r="AY402" s="244" t="s">
        <v>152</v>
      </c>
    </row>
    <row r="403" s="13" customFormat="1">
      <c r="A403" s="13"/>
      <c r="B403" s="234"/>
      <c r="C403" s="235"/>
      <c r="D403" s="229" t="s">
        <v>166</v>
      </c>
      <c r="E403" s="236" t="s">
        <v>44</v>
      </c>
      <c r="F403" s="237" t="s">
        <v>1641</v>
      </c>
      <c r="G403" s="235"/>
      <c r="H403" s="238">
        <v>3.0299999999999998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166</v>
      </c>
      <c r="AU403" s="244" t="s">
        <v>21</v>
      </c>
      <c r="AV403" s="13" t="s">
        <v>21</v>
      </c>
      <c r="AW403" s="13" t="s">
        <v>42</v>
      </c>
      <c r="AX403" s="13" t="s">
        <v>82</v>
      </c>
      <c r="AY403" s="244" t="s">
        <v>152</v>
      </c>
    </row>
    <row r="404" s="13" customFormat="1">
      <c r="A404" s="13"/>
      <c r="B404" s="234"/>
      <c r="C404" s="235"/>
      <c r="D404" s="229" t="s">
        <v>166</v>
      </c>
      <c r="E404" s="236" t="s">
        <v>44</v>
      </c>
      <c r="F404" s="237" t="s">
        <v>1641</v>
      </c>
      <c r="G404" s="235"/>
      <c r="H404" s="238">
        <v>3.0299999999999998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166</v>
      </c>
      <c r="AU404" s="244" t="s">
        <v>21</v>
      </c>
      <c r="AV404" s="13" t="s">
        <v>21</v>
      </c>
      <c r="AW404" s="13" t="s">
        <v>42</v>
      </c>
      <c r="AX404" s="13" t="s">
        <v>82</v>
      </c>
      <c r="AY404" s="244" t="s">
        <v>152</v>
      </c>
    </row>
    <row r="405" s="13" customFormat="1">
      <c r="A405" s="13"/>
      <c r="B405" s="234"/>
      <c r="C405" s="235"/>
      <c r="D405" s="229" t="s">
        <v>166</v>
      </c>
      <c r="E405" s="236" t="s">
        <v>44</v>
      </c>
      <c r="F405" s="237" t="s">
        <v>1520</v>
      </c>
      <c r="G405" s="235"/>
      <c r="H405" s="238">
        <v>6.0599999999999996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166</v>
      </c>
      <c r="AU405" s="244" t="s">
        <v>21</v>
      </c>
      <c r="AV405" s="13" t="s">
        <v>21</v>
      </c>
      <c r="AW405" s="13" t="s">
        <v>42</v>
      </c>
      <c r="AX405" s="13" t="s">
        <v>82</v>
      </c>
      <c r="AY405" s="244" t="s">
        <v>152</v>
      </c>
    </row>
    <row r="406" s="14" customFormat="1">
      <c r="A406" s="14"/>
      <c r="B406" s="251"/>
      <c r="C406" s="252"/>
      <c r="D406" s="229" t="s">
        <v>166</v>
      </c>
      <c r="E406" s="253" t="s">
        <v>44</v>
      </c>
      <c r="F406" s="254" t="s">
        <v>261</v>
      </c>
      <c r="G406" s="252"/>
      <c r="H406" s="255">
        <v>28.280000000000001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1" t="s">
        <v>166</v>
      </c>
      <c r="AU406" s="261" t="s">
        <v>21</v>
      </c>
      <c r="AV406" s="14" t="s">
        <v>171</v>
      </c>
      <c r="AW406" s="14" t="s">
        <v>42</v>
      </c>
      <c r="AX406" s="14" t="s">
        <v>90</v>
      </c>
      <c r="AY406" s="261" t="s">
        <v>152</v>
      </c>
    </row>
    <row r="407" s="2" customFormat="1" ht="16.5" customHeight="1">
      <c r="A407" s="42"/>
      <c r="B407" s="43"/>
      <c r="C407" s="262" t="s">
        <v>712</v>
      </c>
      <c r="D407" s="262" t="s">
        <v>391</v>
      </c>
      <c r="E407" s="263" t="s">
        <v>1769</v>
      </c>
      <c r="F407" s="264" t="s">
        <v>1770</v>
      </c>
      <c r="G407" s="265" t="s">
        <v>432</v>
      </c>
      <c r="H407" s="266">
        <v>1.01</v>
      </c>
      <c r="I407" s="267"/>
      <c r="J407" s="268">
        <f>ROUND(I407*H407,2)</f>
        <v>0</v>
      </c>
      <c r="K407" s="264" t="s">
        <v>251</v>
      </c>
      <c r="L407" s="269"/>
      <c r="M407" s="270" t="s">
        <v>44</v>
      </c>
      <c r="N407" s="271" t="s">
        <v>53</v>
      </c>
      <c r="O407" s="88"/>
      <c r="P407" s="225">
        <f>O407*H407</f>
        <v>0</v>
      </c>
      <c r="Q407" s="225">
        <v>0.44900000000000001</v>
      </c>
      <c r="R407" s="225">
        <f>Q407*H407</f>
        <v>0.45349</v>
      </c>
      <c r="S407" s="225">
        <v>0</v>
      </c>
      <c r="T407" s="226">
        <f>S407*H407</f>
        <v>0</v>
      </c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R407" s="227" t="s">
        <v>188</v>
      </c>
      <c r="AT407" s="227" t="s">
        <v>391</v>
      </c>
      <c r="AU407" s="227" t="s">
        <v>21</v>
      </c>
      <c r="AY407" s="20" t="s">
        <v>152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20" t="s">
        <v>90</v>
      </c>
      <c r="BK407" s="228">
        <f>ROUND(I407*H407,2)</f>
        <v>0</v>
      </c>
      <c r="BL407" s="20" t="s">
        <v>171</v>
      </c>
      <c r="BM407" s="227" t="s">
        <v>1771</v>
      </c>
    </row>
    <row r="408" s="13" customFormat="1">
      <c r="A408" s="13"/>
      <c r="B408" s="234"/>
      <c r="C408" s="235"/>
      <c r="D408" s="229" t="s">
        <v>166</v>
      </c>
      <c r="E408" s="236" t="s">
        <v>44</v>
      </c>
      <c r="F408" s="237" t="s">
        <v>1636</v>
      </c>
      <c r="G408" s="235"/>
      <c r="H408" s="238">
        <v>1.01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166</v>
      </c>
      <c r="AU408" s="244" t="s">
        <v>21</v>
      </c>
      <c r="AV408" s="13" t="s">
        <v>21</v>
      </c>
      <c r="AW408" s="13" t="s">
        <v>42</v>
      </c>
      <c r="AX408" s="13" t="s">
        <v>90</v>
      </c>
      <c r="AY408" s="244" t="s">
        <v>152</v>
      </c>
    </row>
    <row r="409" s="2" customFormat="1" ht="16.5" customHeight="1">
      <c r="A409" s="42"/>
      <c r="B409" s="43"/>
      <c r="C409" s="262" t="s">
        <v>718</v>
      </c>
      <c r="D409" s="262" t="s">
        <v>391</v>
      </c>
      <c r="E409" s="263" t="s">
        <v>1772</v>
      </c>
      <c r="F409" s="264" t="s">
        <v>1773</v>
      </c>
      <c r="G409" s="265" t="s">
        <v>432</v>
      </c>
      <c r="H409" s="266">
        <v>17.170000000000002</v>
      </c>
      <c r="I409" s="267"/>
      <c r="J409" s="268">
        <f>ROUND(I409*H409,2)</f>
        <v>0</v>
      </c>
      <c r="K409" s="264" t="s">
        <v>251</v>
      </c>
      <c r="L409" s="269"/>
      <c r="M409" s="270" t="s">
        <v>44</v>
      </c>
      <c r="N409" s="271" t="s">
        <v>53</v>
      </c>
      <c r="O409" s="88"/>
      <c r="P409" s="225">
        <f>O409*H409</f>
        <v>0</v>
      </c>
      <c r="Q409" s="225">
        <v>0.254</v>
      </c>
      <c r="R409" s="225">
        <f>Q409*H409</f>
        <v>4.3611800000000001</v>
      </c>
      <c r="S409" s="225">
        <v>0</v>
      </c>
      <c r="T409" s="226">
        <f>S409*H409</f>
        <v>0</v>
      </c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R409" s="227" t="s">
        <v>188</v>
      </c>
      <c r="AT409" s="227" t="s">
        <v>391</v>
      </c>
      <c r="AU409" s="227" t="s">
        <v>21</v>
      </c>
      <c r="AY409" s="20" t="s">
        <v>152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20" t="s">
        <v>90</v>
      </c>
      <c r="BK409" s="228">
        <f>ROUND(I409*H409,2)</f>
        <v>0</v>
      </c>
      <c r="BL409" s="20" t="s">
        <v>171</v>
      </c>
      <c r="BM409" s="227" t="s">
        <v>1774</v>
      </c>
    </row>
    <row r="410" s="13" customFormat="1">
      <c r="A410" s="13"/>
      <c r="B410" s="234"/>
      <c r="C410" s="235"/>
      <c r="D410" s="229" t="s">
        <v>166</v>
      </c>
      <c r="E410" s="236" t="s">
        <v>44</v>
      </c>
      <c r="F410" s="237" t="s">
        <v>1775</v>
      </c>
      <c r="G410" s="235"/>
      <c r="H410" s="238">
        <v>8.0800000000000001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166</v>
      </c>
      <c r="AU410" s="244" t="s">
        <v>21</v>
      </c>
      <c r="AV410" s="13" t="s">
        <v>21</v>
      </c>
      <c r="AW410" s="13" t="s">
        <v>42</v>
      </c>
      <c r="AX410" s="13" t="s">
        <v>82</v>
      </c>
      <c r="AY410" s="244" t="s">
        <v>152</v>
      </c>
    </row>
    <row r="411" s="13" customFormat="1">
      <c r="A411" s="13"/>
      <c r="B411" s="234"/>
      <c r="C411" s="235"/>
      <c r="D411" s="229" t="s">
        <v>166</v>
      </c>
      <c r="E411" s="236" t="s">
        <v>44</v>
      </c>
      <c r="F411" s="237" t="s">
        <v>1636</v>
      </c>
      <c r="G411" s="235"/>
      <c r="H411" s="238">
        <v>1.01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166</v>
      </c>
      <c r="AU411" s="244" t="s">
        <v>21</v>
      </c>
      <c r="AV411" s="13" t="s">
        <v>21</v>
      </c>
      <c r="AW411" s="13" t="s">
        <v>42</v>
      </c>
      <c r="AX411" s="13" t="s">
        <v>82</v>
      </c>
      <c r="AY411" s="244" t="s">
        <v>152</v>
      </c>
    </row>
    <row r="412" s="13" customFormat="1">
      <c r="A412" s="13"/>
      <c r="B412" s="234"/>
      <c r="C412" s="235"/>
      <c r="D412" s="229" t="s">
        <v>166</v>
      </c>
      <c r="E412" s="236" t="s">
        <v>44</v>
      </c>
      <c r="F412" s="237" t="s">
        <v>1635</v>
      </c>
      <c r="G412" s="235"/>
      <c r="H412" s="238">
        <v>2.02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166</v>
      </c>
      <c r="AU412" s="244" t="s">
        <v>21</v>
      </c>
      <c r="AV412" s="13" t="s">
        <v>21</v>
      </c>
      <c r="AW412" s="13" t="s">
        <v>42</v>
      </c>
      <c r="AX412" s="13" t="s">
        <v>82</v>
      </c>
      <c r="AY412" s="244" t="s">
        <v>152</v>
      </c>
    </row>
    <row r="413" s="13" customFormat="1">
      <c r="A413" s="13"/>
      <c r="B413" s="234"/>
      <c r="C413" s="235"/>
      <c r="D413" s="229" t="s">
        <v>166</v>
      </c>
      <c r="E413" s="236" t="s">
        <v>44</v>
      </c>
      <c r="F413" s="237" t="s">
        <v>1520</v>
      </c>
      <c r="G413" s="235"/>
      <c r="H413" s="238">
        <v>6.0599999999999996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166</v>
      </c>
      <c r="AU413" s="244" t="s">
        <v>21</v>
      </c>
      <c r="AV413" s="13" t="s">
        <v>21</v>
      </c>
      <c r="AW413" s="13" t="s">
        <v>42</v>
      </c>
      <c r="AX413" s="13" t="s">
        <v>82</v>
      </c>
      <c r="AY413" s="244" t="s">
        <v>152</v>
      </c>
    </row>
    <row r="414" s="14" customFormat="1">
      <c r="A414" s="14"/>
      <c r="B414" s="251"/>
      <c r="C414" s="252"/>
      <c r="D414" s="229" t="s">
        <v>166</v>
      </c>
      <c r="E414" s="253" t="s">
        <v>44</v>
      </c>
      <c r="F414" s="254" t="s">
        <v>261</v>
      </c>
      <c r="G414" s="252"/>
      <c r="H414" s="255">
        <v>17.170000000000002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1" t="s">
        <v>166</v>
      </c>
      <c r="AU414" s="261" t="s">
        <v>21</v>
      </c>
      <c r="AV414" s="14" t="s">
        <v>171</v>
      </c>
      <c r="AW414" s="14" t="s">
        <v>42</v>
      </c>
      <c r="AX414" s="14" t="s">
        <v>90</v>
      </c>
      <c r="AY414" s="261" t="s">
        <v>152</v>
      </c>
    </row>
    <row r="415" s="2" customFormat="1" ht="16.5" customHeight="1">
      <c r="A415" s="42"/>
      <c r="B415" s="43"/>
      <c r="C415" s="262" t="s">
        <v>723</v>
      </c>
      <c r="D415" s="262" t="s">
        <v>391</v>
      </c>
      <c r="E415" s="263" t="s">
        <v>1776</v>
      </c>
      <c r="F415" s="264" t="s">
        <v>1777</v>
      </c>
      <c r="G415" s="265" t="s">
        <v>432</v>
      </c>
      <c r="H415" s="266">
        <v>23.23</v>
      </c>
      <c r="I415" s="267"/>
      <c r="J415" s="268">
        <f>ROUND(I415*H415,2)</f>
        <v>0</v>
      </c>
      <c r="K415" s="264" t="s">
        <v>251</v>
      </c>
      <c r="L415" s="269"/>
      <c r="M415" s="270" t="s">
        <v>44</v>
      </c>
      <c r="N415" s="271" t="s">
        <v>53</v>
      </c>
      <c r="O415" s="88"/>
      <c r="P415" s="225">
        <f>O415*H415</f>
        <v>0</v>
      </c>
      <c r="Q415" s="225">
        <v>0.50600000000000001</v>
      </c>
      <c r="R415" s="225">
        <f>Q415*H415</f>
        <v>11.754380000000001</v>
      </c>
      <c r="S415" s="225">
        <v>0</v>
      </c>
      <c r="T415" s="226">
        <f>S415*H415</f>
        <v>0</v>
      </c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R415" s="227" t="s">
        <v>188</v>
      </c>
      <c r="AT415" s="227" t="s">
        <v>391</v>
      </c>
      <c r="AU415" s="227" t="s">
        <v>21</v>
      </c>
      <c r="AY415" s="20" t="s">
        <v>152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20" t="s">
        <v>90</v>
      </c>
      <c r="BK415" s="228">
        <f>ROUND(I415*H415,2)</f>
        <v>0</v>
      </c>
      <c r="BL415" s="20" t="s">
        <v>171</v>
      </c>
      <c r="BM415" s="227" t="s">
        <v>1778</v>
      </c>
    </row>
    <row r="416" s="13" customFormat="1">
      <c r="A416" s="13"/>
      <c r="B416" s="234"/>
      <c r="C416" s="235"/>
      <c r="D416" s="229" t="s">
        <v>166</v>
      </c>
      <c r="E416" s="236" t="s">
        <v>44</v>
      </c>
      <c r="F416" s="237" t="s">
        <v>1779</v>
      </c>
      <c r="G416" s="235"/>
      <c r="H416" s="238">
        <v>12.119999999999999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166</v>
      </c>
      <c r="AU416" s="244" t="s">
        <v>21</v>
      </c>
      <c r="AV416" s="13" t="s">
        <v>21</v>
      </c>
      <c r="AW416" s="13" t="s">
        <v>42</v>
      </c>
      <c r="AX416" s="13" t="s">
        <v>82</v>
      </c>
      <c r="AY416" s="244" t="s">
        <v>152</v>
      </c>
    </row>
    <row r="417" s="13" customFormat="1">
      <c r="A417" s="13"/>
      <c r="B417" s="234"/>
      <c r="C417" s="235"/>
      <c r="D417" s="229" t="s">
        <v>166</v>
      </c>
      <c r="E417" s="236" t="s">
        <v>44</v>
      </c>
      <c r="F417" s="237" t="s">
        <v>1635</v>
      </c>
      <c r="G417" s="235"/>
      <c r="H417" s="238">
        <v>2.02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4" t="s">
        <v>166</v>
      </c>
      <c r="AU417" s="244" t="s">
        <v>21</v>
      </c>
      <c r="AV417" s="13" t="s">
        <v>21</v>
      </c>
      <c r="AW417" s="13" t="s">
        <v>42</v>
      </c>
      <c r="AX417" s="13" t="s">
        <v>82</v>
      </c>
      <c r="AY417" s="244" t="s">
        <v>152</v>
      </c>
    </row>
    <row r="418" s="13" customFormat="1">
      <c r="A418" s="13"/>
      <c r="B418" s="234"/>
      <c r="C418" s="235"/>
      <c r="D418" s="229" t="s">
        <v>166</v>
      </c>
      <c r="E418" s="236" t="s">
        <v>44</v>
      </c>
      <c r="F418" s="237" t="s">
        <v>1641</v>
      </c>
      <c r="G418" s="235"/>
      <c r="H418" s="238">
        <v>3.0299999999999998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166</v>
      </c>
      <c r="AU418" s="244" t="s">
        <v>21</v>
      </c>
      <c r="AV418" s="13" t="s">
        <v>21</v>
      </c>
      <c r="AW418" s="13" t="s">
        <v>42</v>
      </c>
      <c r="AX418" s="13" t="s">
        <v>82</v>
      </c>
      <c r="AY418" s="244" t="s">
        <v>152</v>
      </c>
    </row>
    <row r="419" s="13" customFormat="1">
      <c r="A419" s="13"/>
      <c r="B419" s="234"/>
      <c r="C419" s="235"/>
      <c r="D419" s="229" t="s">
        <v>166</v>
      </c>
      <c r="E419" s="236" t="s">
        <v>44</v>
      </c>
      <c r="F419" s="237" t="s">
        <v>1520</v>
      </c>
      <c r="G419" s="235"/>
      <c r="H419" s="238">
        <v>6.0599999999999996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166</v>
      </c>
      <c r="AU419" s="244" t="s">
        <v>21</v>
      </c>
      <c r="AV419" s="13" t="s">
        <v>21</v>
      </c>
      <c r="AW419" s="13" t="s">
        <v>42</v>
      </c>
      <c r="AX419" s="13" t="s">
        <v>82</v>
      </c>
      <c r="AY419" s="244" t="s">
        <v>152</v>
      </c>
    </row>
    <row r="420" s="14" customFormat="1">
      <c r="A420" s="14"/>
      <c r="B420" s="251"/>
      <c r="C420" s="252"/>
      <c r="D420" s="229" t="s">
        <v>166</v>
      </c>
      <c r="E420" s="253" t="s">
        <v>44</v>
      </c>
      <c r="F420" s="254" t="s">
        <v>261</v>
      </c>
      <c r="G420" s="252"/>
      <c r="H420" s="255">
        <v>23.23</v>
      </c>
      <c r="I420" s="256"/>
      <c r="J420" s="252"/>
      <c r="K420" s="252"/>
      <c r="L420" s="257"/>
      <c r="M420" s="258"/>
      <c r="N420" s="259"/>
      <c r="O420" s="259"/>
      <c r="P420" s="259"/>
      <c r="Q420" s="259"/>
      <c r="R420" s="259"/>
      <c r="S420" s="259"/>
      <c r="T420" s="26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1" t="s">
        <v>166</v>
      </c>
      <c r="AU420" s="261" t="s">
        <v>21</v>
      </c>
      <c r="AV420" s="14" t="s">
        <v>171</v>
      </c>
      <c r="AW420" s="14" t="s">
        <v>42</v>
      </c>
      <c r="AX420" s="14" t="s">
        <v>90</v>
      </c>
      <c r="AY420" s="261" t="s">
        <v>152</v>
      </c>
    </row>
    <row r="421" s="2" customFormat="1" ht="16.5" customHeight="1">
      <c r="A421" s="42"/>
      <c r="B421" s="43"/>
      <c r="C421" s="262" t="s">
        <v>727</v>
      </c>
      <c r="D421" s="262" t="s">
        <v>391</v>
      </c>
      <c r="E421" s="263" t="s">
        <v>1780</v>
      </c>
      <c r="F421" s="264" t="s">
        <v>1781</v>
      </c>
      <c r="G421" s="265" t="s">
        <v>432</v>
      </c>
      <c r="H421" s="266">
        <v>9.0899999999999999</v>
      </c>
      <c r="I421" s="267"/>
      <c r="J421" s="268">
        <f>ROUND(I421*H421,2)</f>
        <v>0</v>
      </c>
      <c r="K421" s="264" t="s">
        <v>251</v>
      </c>
      <c r="L421" s="269"/>
      <c r="M421" s="270" t="s">
        <v>44</v>
      </c>
      <c r="N421" s="271" t="s">
        <v>53</v>
      </c>
      <c r="O421" s="88"/>
      <c r="P421" s="225">
        <f>O421*H421</f>
        <v>0</v>
      </c>
      <c r="Q421" s="225">
        <v>1.0129999999999999</v>
      </c>
      <c r="R421" s="225">
        <f>Q421*H421</f>
        <v>9.2081699999999991</v>
      </c>
      <c r="S421" s="225">
        <v>0</v>
      </c>
      <c r="T421" s="226">
        <f>S421*H421</f>
        <v>0</v>
      </c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R421" s="227" t="s">
        <v>188</v>
      </c>
      <c r="AT421" s="227" t="s">
        <v>391</v>
      </c>
      <c r="AU421" s="227" t="s">
        <v>21</v>
      </c>
      <c r="AY421" s="20" t="s">
        <v>152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20" t="s">
        <v>90</v>
      </c>
      <c r="BK421" s="228">
        <f>ROUND(I421*H421,2)</f>
        <v>0</v>
      </c>
      <c r="BL421" s="20" t="s">
        <v>171</v>
      </c>
      <c r="BM421" s="227" t="s">
        <v>1782</v>
      </c>
    </row>
    <row r="422" s="13" customFormat="1">
      <c r="A422" s="13"/>
      <c r="B422" s="234"/>
      <c r="C422" s="235"/>
      <c r="D422" s="229" t="s">
        <v>166</v>
      </c>
      <c r="E422" s="236" t="s">
        <v>44</v>
      </c>
      <c r="F422" s="237" t="s">
        <v>1783</v>
      </c>
      <c r="G422" s="235"/>
      <c r="H422" s="238">
        <v>7.0700000000000003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166</v>
      </c>
      <c r="AU422" s="244" t="s">
        <v>21</v>
      </c>
      <c r="AV422" s="13" t="s">
        <v>21</v>
      </c>
      <c r="AW422" s="13" t="s">
        <v>42</v>
      </c>
      <c r="AX422" s="13" t="s">
        <v>82</v>
      </c>
      <c r="AY422" s="244" t="s">
        <v>152</v>
      </c>
    </row>
    <row r="423" s="13" customFormat="1">
      <c r="A423" s="13"/>
      <c r="B423" s="234"/>
      <c r="C423" s="235"/>
      <c r="D423" s="229" t="s">
        <v>166</v>
      </c>
      <c r="E423" s="236" t="s">
        <v>44</v>
      </c>
      <c r="F423" s="237" t="s">
        <v>1635</v>
      </c>
      <c r="G423" s="235"/>
      <c r="H423" s="238">
        <v>2.02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166</v>
      </c>
      <c r="AU423" s="244" t="s">
        <v>21</v>
      </c>
      <c r="AV423" s="13" t="s">
        <v>21</v>
      </c>
      <c r="AW423" s="13" t="s">
        <v>42</v>
      </c>
      <c r="AX423" s="13" t="s">
        <v>82</v>
      </c>
      <c r="AY423" s="244" t="s">
        <v>152</v>
      </c>
    </row>
    <row r="424" s="14" customFormat="1">
      <c r="A424" s="14"/>
      <c r="B424" s="251"/>
      <c r="C424" s="252"/>
      <c r="D424" s="229" t="s">
        <v>166</v>
      </c>
      <c r="E424" s="253" t="s">
        <v>44</v>
      </c>
      <c r="F424" s="254" t="s">
        <v>261</v>
      </c>
      <c r="G424" s="252"/>
      <c r="H424" s="255">
        <v>9.0899999999999999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1" t="s">
        <v>166</v>
      </c>
      <c r="AU424" s="261" t="s">
        <v>21</v>
      </c>
      <c r="AV424" s="14" t="s">
        <v>171</v>
      </c>
      <c r="AW424" s="14" t="s">
        <v>42</v>
      </c>
      <c r="AX424" s="14" t="s">
        <v>90</v>
      </c>
      <c r="AY424" s="261" t="s">
        <v>152</v>
      </c>
    </row>
    <row r="425" s="2" customFormat="1" ht="16.5" customHeight="1">
      <c r="A425" s="42"/>
      <c r="B425" s="43"/>
      <c r="C425" s="262" t="s">
        <v>734</v>
      </c>
      <c r="D425" s="262" t="s">
        <v>391</v>
      </c>
      <c r="E425" s="263" t="s">
        <v>573</v>
      </c>
      <c r="F425" s="264" t="s">
        <v>574</v>
      </c>
      <c r="G425" s="265" t="s">
        <v>432</v>
      </c>
      <c r="H425" s="266">
        <v>78</v>
      </c>
      <c r="I425" s="267"/>
      <c r="J425" s="268">
        <f>ROUND(I425*H425,2)</f>
        <v>0</v>
      </c>
      <c r="K425" s="264" t="s">
        <v>251</v>
      </c>
      <c r="L425" s="269"/>
      <c r="M425" s="270" t="s">
        <v>44</v>
      </c>
      <c r="N425" s="271" t="s">
        <v>53</v>
      </c>
      <c r="O425" s="88"/>
      <c r="P425" s="225">
        <f>O425*H425</f>
        <v>0</v>
      </c>
      <c r="Q425" s="225">
        <v>0.002</v>
      </c>
      <c r="R425" s="225">
        <f>Q425*H425</f>
        <v>0.156</v>
      </c>
      <c r="S425" s="225">
        <v>0</v>
      </c>
      <c r="T425" s="226">
        <f>S425*H425</f>
        <v>0</v>
      </c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R425" s="227" t="s">
        <v>188</v>
      </c>
      <c r="AT425" s="227" t="s">
        <v>391</v>
      </c>
      <c r="AU425" s="227" t="s">
        <v>21</v>
      </c>
      <c r="AY425" s="20" t="s">
        <v>152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20" t="s">
        <v>90</v>
      </c>
      <c r="BK425" s="228">
        <f>ROUND(I425*H425,2)</f>
        <v>0</v>
      </c>
      <c r="BL425" s="20" t="s">
        <v>171</v>
      </c>
      <c r="BM425" s="227" t="s">
        <v>1784</v>
      </c>
    </row>
    <row r="426" s="13" customFormat="1">
      <c r="A426" s="13"/>
      <c r="B426" s="234"/>
      <c r="C426" s="235"/>
      <c r="D426" s="229" t="s">
        <v>166</v>
      </c>
      <c r="E426" s="236" t="s">
        <v>44</v>
      </c>
      <c r="F426" s="237" t="s">
        <v>503</v>
      </c>
      <c r="G426" s="235"/>
      <c r="H426" s="238">
        <v>43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166</v>
      </c>
      <c r="AU426" s="244" t="s">
        <v>21</v>
      </c>
      <c r="AV426" s="13" t="s">
        <v>21</v>
      </c>
      <c r="AW426" s="13" t="s">
        <v>42</v>
      </c>
      <c r="AX426" s="13" t="s">
        <v>82</v>
      </c>
      <c r="AY426" s="244" t="s">
        <v>152</v>
      </c>
    </row>
    <row r="427" s="13" customFormat="1">
      <c r="A427" s="13"/>
      <c r="B427" s="234"/>
      <c r="C427" s="235"/>
      <c r="D427" s="229" t="s">
        <v>166</v>
      </c>
      <c r="E427" s="236" t="s">
        <v>44</v>
      </c>
      <c r="F427" s="237" t="s">
        <v>192</v>
      </c>
      <c r="G427" s="235"/>
      <c r="H427" s="238">
        <v>9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4" t="s">
        <v>166</v>
      </c>
      <c r="AU427" s="244" t="s">
        <v>21</v>
      </c>
      <c r="AV427" s="13" t="s">
        <v>21</v>
      </c>
      <c r="AW427" s="13" t="s">
        <v>42</v>
      </c>
      <c r="AX427" s="13" t="s">
        <v>82</v>
      </c>
      <c r="AY427" s="244" t="s">
        <v>152</v>
      </c>
    </row>
    <row r="428" s="13" customFormat="1">
      <c r="A428" s="13"/>
      <c r="B428" s="234"/>
      <c r="C428" s="235"/>
      <c r="D428" s="229" t="s">
        <v>166</v>
      </c>
      <c r="E428" s="236" t="s">
        <v>44</v>
      </c>
      <c r="F428" s="237" t="s">
        <v>188</v>
      </c>
      <c r="G428" s="235"/>
      <c r="H428" s="238">
        <v>8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166</v>
      </c>
      <c r="AU428" s="244" t="s">
        <v>21</v>
      </c>
      <c r="AV428" s="13" t="s">
        <v>21</v>
      </c>
      <c r="AW428" s="13" t="s">
        <v>42</v>
      </c>
      <c r="AX428" s="13" t="s">
        <v>82</v>
      </c>
      <c r="AY428" s="244" t="s">
        <v>152</v>
      </c>
    </row>
    <row r="429" s="13" customFormat="1">
      <c r="A429" s="13"/>
      <c r="B429" s="234"/>
      <c r="C429" s="235"/>
      <c r="D429" s="229" t="s">
        <v>166</v>
      </c>
      <c r="E429" s="236" t="s">
        <v>44</v>
      </c>
      <c r="F429" s="237" t="s">
        <v>357</v>
      </c>
      <c r="G429" s="235"/>
      <c r="H429" s="238">
        <v>18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166</v>
      </c>
      <c r="AU429" s="244" t="s">
        <v>21</v>
      </c>
      <c r="AV429" s="13" t="s">
        <v>21</v>
      </c>
      <c r="AW429" s="13" t="s">
        <v>42</v>
      </c>
      <c r="AX429" s="13" t="s">
        <v>82</v>
      </c>
      <c r="AY429" s="244" t="s">
        <v>152</v>
      </c>
    </row>
    <row r="430" s="14" customFormat="1">
      <c r="A430" s="14"/>
      <c r="B430" s="251"/>
      <c r="C430" s="252"/>
      <c r="D430" s="229" t="s">
        <v>166</v>
      </c>
      <c r="E430" s="253" t="s">
        <v>44</v>
      </c>
      <c r="F430" s="254" t="s">
        <v>261</v>
      </c>
      <c r="G430" s="252"/>
      <c r="H430" s="255">
        <v>78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1" t="s">
        <v>166</v>
      </c>
      <c r="AU430" s="261" t="s">
        <v>21</v>
      </c>
      <c r="AV430" s="14" t="s">
        <v>171</v>
      </c>
      <c r="AW430" s="14" t="s">
        <v>42</v>
      </c>
      <c r="AX430" s="14" t="s">
        <v>90</v>
      </c>
      <c r="AY430" s="261" t="s">
        <v>152</v>
      </c>
    </row>
    <row r="431" s="2" customFormat="1" ht="16.5" customHeight="1">
      <c r="A431" s="42"/>
      <c r="B431" s="43"/>
      <c r="C431" s="262" t="s">
        <v>1210</v>
      </c>
      <c r="D431" s="262" t="s">
        <v>391</v>
      </c>
      <c r="E431" s="263" t="s">
        <v>544</v>
      </c>
      <c r="F431" s="264" t="s">
        <v>545</v>
      </c>
      <c r="G431" s="265" t="s">
        <v>432</v>
      </c>
      <c r="H431" s="266">
        <v>28.280000000000001</v>
      </c>
      <c r="I431" s="267"/>
      <c r="J431" s="268">
        <f>ROUND(I431*H431,2)</f>
        <v>0</v>
      </c>
      <c r="K431" s="264" t="s">
        <v>251</v>
      </c>
      <c r="L431" s="269"/>
      <c r="M431" s="270" t="s">
        <v>44</v>
      </c>
      <c r="N431" s="271" t="s">
        <v>53</v>
      </c>
      <c r="O431" s="88"/>
      <c r="P431" s="225">
        <f>O431*H431</f>
        <v>0</v>
      </c>
      <c r="Q431" s="225">
        <v>1.27</v>
      </c>
      <c r="R431" s="225">
        <f>Q431*H431</f>
        <v>35.915600000000005</v>
      </c>
      <c r="S431" s="225">
        <v>0</v>
      </c>
      <c r="T431" s="226">
        <f>S431*H431</f>
        <v>0</v>
      </c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R431" s="227" t="s">
        <v>188</v>
      </c>
      <c r="AT431" s="227" t="s">
        <v>391</v>
      </c>
      <c r="AU431" s="227" t="s">
        <v>21</v>
      </c>
      <c r="AY431" s="20" t="s">
        <v>152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20" t="s">
        <v>90</v>
      </c>
      <c r="BK431" s="228">
        <f>ROUND(I431*H431,2)</f>
        <v>0</v>
      </c>
      <c r="BL431" s="20" t="s">
        <v>171</v>
      </c>
      <c r="BM431" s="227" t="s">
        <v>1785</v>
      </c>
    </row>
    <row r="432" s="13" customFormat="1">
      <c r="A432" s="13"/>
      <c r="B432" s="234"/>
      <c r="C432" s="235"/>
      <c r="D432" s="229" t="s">
        <v>166</v>
      </c>
      <c r="E432" s="236" t="s">
        <v>44</v>
      </c>
      <c r="F432" s="237" t="s">
        <v>1768</v>
      </c>
      <c r="G432" s="235"/>
      <c r="H432" s="238">
        <v>16.16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166</v>
      </c>
      <c r="AU432" s="244" t="s">
        <v>21</v>
      </c>
      <c r="AV432" s="13" t="s">
        <v>21</v>
      </c>
      <c r="AW432" s="13" t="s">
        <v>42</v>
      </c>
      <c r="AX432" s="13" t="s">
        <v>82</v>
      </c>
      <c r="AY432" s="244" t="s">
        <v>152</v>
      </c>
    </row>
    <row r="433" s="13" customFormat="1">
      <c r="A433" s="13"/>
      <c r="B433" s="234"/>
      <c r="C433" s="235"/>
      <c r="D433" s="229" t="s">
        <v>166</v>
      </c>
      <c r="E433" s="236" t="s">
        <v>44</v>
      </c>
      <c r="F433" s="237" t="s">
        <v>1786</v>
      </c>
      <c r="G433" s="235"/>
      <c r="H433" s="238">
        <v>4.04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166</v>
      </c>
      <c r="AU433" s="244" t="s">
        <v>21</v>
      </c>
      <c r="AV433" s="13" t="s">
        <v>21</v>
      </c>
      <c r="AW433" s="13" t="s">
        <v>42</v>
      </c>
      <c r="AX433" s="13" t="s">
        <v>82</v>
      </c>
      <c r="AY433" s="244" t="s">
        <v>152</v>
      </c>
    </row>
    <row r="434" s="13" customFormat="1">
      <c r="A434" s="13"/>
      <c r="B434" s="234"/>
      <c r="C434" s="235"/>
      <c r="D434" s="229" t="s">
        <v>166</v>
      </c>
      <c r="E434" s="236" t="s">
        <v>44</v>
      </c>
      <c r="F434" s="237" t="s">
        <v>1641</v>
      </c>
      <c r="G434" s="235"/>
      <c r="H434" s="238">
        <v>3.0299999999999998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166</v>
      </c>
      <c r="AU434" s="244" t="s">
        <v>21</v>
      </c>
      <c r="AV434" s="13" t="s">
        <v>21</v>
      </c>
      <c r="AW434" s="13" t="s">
        <v>42</v>
      </c>
      <c r="AX434" s="13" t="s">
        <v>82</v>
      </c>
      <c r="AY434" s="244" t="s">
        <v>152</v>
      </c>
    </row>
    <row r="435" s="13" customFormat="1">
      <c r="A435" s="13"/>
      <c r="B435" s="234"/>
      <c r="C435" s="235"/>
      <c r="D435" s="229" t="s">
        <v>166</v>
      </c>
      <c r="E435" s="236" t="s">
        <v>44</v>
      </c>
      <c r="F435" s="237" t="s">
        <v>1639</v>
      </c>
      <c r="G435" s="235"/>
      <c r="H435" s="238">
        <v>5.0499999999999998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166</v>
      </c>
      <c r="AU435" s="244" t="s">
        <v>21</v>
      </c>
      <c r="AV435" s="13" t="s">
        <v>21</v>
      </c>
      <c r="AW435" s="13" t="s">
        <v>42</v>
      </c>
      <c r="AX435" s="13" t="s">
        <v>82</v>
      </c>
      <c r="AY435" s="244" t="s">
        <v>152</v>
      </c>
    </row>
    <row r="436" s="14" customFormat="1">
      <c r="A436" s="14"/>
      <c r="B436" s="251"/>
      <c r="C436" s="252"/>
      <c r="D436" s="229" t="s">
        <v>166</v>
      </c>
      <c r="E436" s="253" t="s">
        <v>44</v>
      </c>
      <c r="F436" s="254" t="s">
        <v>261</v>
      </c>
      <c r="G436" s="252"/>
      <c r="H436" s="255">
        <v>28.280000000000001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1" t="s">
        <v>166</v>
      </c>
      <c r="AU436" s="261" t="s">
        <v>21</v>
      </c>
      <c r="AV436" s="14" t="s">
        <v>171</v>
      </c>
      <c r="AW436" s="14" t="s">
        <v>42</v>
      </c>
      <c r="AX436" s="14" t="s">
        <v>90</v>
      </c>
      <c r="AY436" s="261" t="s">
        <v>152</v>
      </c>
    </row>
    <row r="437" s="2" customFormat="1" ht="16.5" customHeight="1">
      <c r="A437" s="42"/>
      <c r="B437" s="43"/>
      <c r="C437" s="262" t="s">
        <v>1215</v>
      </c>
      <c r="D437" s="262" t="s">
        <v>391</v>
      </c>
      <c r="E437" s="263" t="s">
        <v>535</v>
      </c>
      <c r="F437" s="264" t="s">
        <v>536</v>
      </c>
      <c r="G437" s="265" t="s">
        <v>432</v>
      </c>
      <c r="H437" s="266">
        <v>1.01</v>
      </c>
      <c r="I437" s="267"/>
      <c r="J437" s="268">
        <f>ROUND(I437*H437,2)</f>
        <v>0</v>
      </c>
      <c r="K437" s="264" t="s">
        <v>251</v>
      </c>
      <c r="L437" s="269"/>
      <c r="M437" s="270" t="s">
        <v>44</v>
      </c>
      <c r="N437" s="271" t="s">
        <v>53</v>
      </c>
      <c r="O437" s="88"/>
      <c r="P437" s="225">
        <f>O437*H437</f>
        <v>0</v>
      </c>
      <c r="Q437" s="225">
        <v>2.5299999999999998</v>
      </c>
      <c r="R437" s="225">
        <f>Q437*H437</f>
        <v>2.5552999999999999</v>
      </c>
      <c r="S437" s="225">
        <v>0</v>
      </c>
      <c r="T437" s="226">
        <f>S437*H437</f>
        <v>0</v>
      </c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R437" s="227" t="s">
        <v>188</v>
      </c>
      <c r="AT437" s="227" t="s">
        <v>391</v>
      </c>
      <c r="AU437" s="227" t="s">
        <v>21</v>
      </c>
      <c r="AY437" s="20" t="s">
        <v>152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20" t="s">
        <v>90</v>
      </c>
      <c r="BK437" s="228">
        <f>ROUND(I437*H437,2)</f>
        <v>0</v>
      </c>
      <c r="BL437" s="20" t="s">
        <v>171</v>
      </c>
      <c r="BM437" s="227" t="s">
        <v>1787</v>
      </c>
    </row>
    <row r="438" s="13" customFormat="1">
      <c r="A438" s="13"/>
      <c r="B438" s="234"/>
      <c r="C438" s="235"/>
      <c r="D438" s="229" t="s">
        <v>166</v>
      </c>
      <c r="E438" s="236" t="s">
        <v>44</v>
      </c>
      <c r="F438" s="237" t="s">
        <v>1636</v>
      </c>
      <c r="G438" s="235"/>
      <c r="H438" s="238">
        <v>1.01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166</v>
      </c>
      <c r="AU438" s="244" t="s">
        <v>21</v>
      </c>
      <c r="AV438" s="13" t="s">
        <v>21</v>
      </c>
      <c r="AW438" s="13" t="s">
        <v>42</v>
      </c>
      <c r="AX438" s="13" t="s">
        <v>90</v>
      </c>
      <c r="AY438" s="244" t="s">
        <v>152</v>
      </c>
    </row>
    <row r="439" s="2" customFormat="1" ht="24.15" customHeight="1">
      <c r="A439" s="42"/>
      <c r="B439" s="43"/>
      <c r="C439" s="216" t="s">
        <v>1221</v>
      </c>
      <c r="D439" s="216" t="s">
        <v>155</v>
      </c>
      <c r="E439" s="217" t="s">
        <v>1788</v>
      </c>
      <c r="F439" s="218" t="s">
        <v>1789</v>
      </c>
      <c r="G439" s="219" t="s">
        <v>432</v>
      </c>
      <c r="H439" s="220">
        <v>1</v>
      </c>
      <c r="I439" s="221"/>
      <c r="J439" s="222">
        <f>ROUND(I439*H439,2)</f>
        <v>0</v>
      </c>
      <c r="K439" s="218" t="s">
        <v>251</v>
      </c>
      <c r="L439" s="48"/>
      <c r="M439" s="223" t="s">
        <v>44</v>
      </c>
      <c r="N439" s="224" t="s">
        <v>53</v>
      </c>
      <c r="O439" s="88"/>
      <c r="P439" s="225">
        <f>O439*H439</f>
        <v>0</v>
      </c>
      <c r="Q439" s="225">
        <v>0.089999999999999997</v>
      </c>
      <c r="R439" s="225">
        <f>Q439*H439</f>
        <v>0.089999999999999997</v>
      </c>
      <c r="S439" s="225">
        <v>0</v>
      </c>
      <c r="T439" s="226">
        <f>S439*H439</f>
        <v>0</v>
      </c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R439" s="227" t="s">
        <v>171</v>
      </c>
      <c r="AT439" s="227" t="s">
        <v>155</v>
      </c>
      <c r="AU439" s="227" t="s">
        <v>21</v>
      </c>
      <c r="AY439" s="20" t="s">
        <v>152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20" t="s">
        <v>90</v>
      </c>
      <c r="BK439" s="228">
        <f>ROUND(I439*H439,2)</f>
        <v>0</v>
      </c>
      <c r="BL439" s="20" t="s">
        <v>171</v>
      </c>
      <c r="BM439" s="227" t="s">
        <v>1790</v>
      </c>
    </row>
    <row r="440" s="2" customFormat="1">
      <c r="A440" s="42"/>
      <c r="B440" s="43"/>
      <c r="C440" s="44"/>
      <c r="D440" s="249" t="s">
        <v>253</v>
      </c>
      <c r="E440" s="44"/>
      <c r="F440" s="250" t="s">
        <v>1791</v>
      </c>
      <c r="G440" s="44"/>
      <c r="H440" s="44"/>
      <c r="I440" s="231"/>
      <c r="J440" s="44"/>
      <c r="K440" s="44"/>
      <c r="L440" s="48"/>
      <c r="M440" s="232"/>
      <c r="N440" s="233"/>
      <c r="O440" s="88"/>
      <c r="P440" s="88"/>
      <c r="Q440" s="88"/>
      <c r="R440" s="88"/>
      <c r="S440" s="88"/>
      <c r="T440" s="89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T440" s="20" t="s">
        <v>253</v>
      </c>
      <c r="AU440" s="20" t="s">
        <v>21</v>
      </c>
    </row>
    <row r="441" s="13" customFormat="1">
      <c r="A441" s="13"/>
      <c r="B441" s="234"/>
      <c r="C441" s="235"/>
      <c r="D441" s="229" t="s">
        <v>166</v>
      </c>
      <c r="E441" s="236" t="s">
        <v>44</v>
      </c>
      <c r="F441" s="237" t="s">
        <v>1745</v>
      </c>
      <c r="G441" s="235"/>
      <c r="H441" s="238">
        <v>1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166</v>
      </c>
      <c r="AU441" s="244" t="s">
        <v>21</v>
      </c>
      <c r="AV441" s="13" t="s">
        <v>21</v>
      </c>
      <c r="AW441" s="13" t="s">
        <v>42</v>
      </c>
      <c r="AX441" s="13" t="s">
        <v>90</v>
      </c>
      <c r="AY441" s="244" t="s">
        <v>152</v>
      </c>
    </row>
    <row r="442" s="2" customFormat="1" ht="16.5" customHeight="1">
      <c r="A442" s="42"/>
      <c r="B442" s="43"/>
      <c r="C442" s="262" t="s">
        <v>1225</v>
      </c>
      <c r="D442" s="262" t="s">
        <v>391</v>
      </c>
      <c r="E442" s="263" t="s">
        <v>1792</v>
      </c>
      <c r="F442" s="264" t="s">
        <v>1793</v>
      </c>
      <c r="G442" s="265" t="s">
        <v>432</v>
      </c>
      <c r="H442" s="266">
        <v>1</v>
      </c>
      <c r="I442" s="267"/>
      <c r="J442" s="268">
        <f>ROUND(I442*H442,2)</f>
        <v>0</v>
      </c>
      <c r="K442" s="264" t="s">
        <v>251</v>
      </c>
      <c r="L442" s="269"/>
      <c r="M442" s="270" t="s">
        <v>44</v>
      </c>
      <c r="N442" s="271" t="s">
        <v>53</v>
      </c>
      <c r="O442" s="88"/>
      <c r="P442" s="225">
        <f>O442*H442</f>
        <v>0</v>
      </c>
      <c r="Q442" s="225">
        <v>0.059999999999999998</v>
      </c>
      <c r="R442" s="225">
        <f>Q442*H442</f>
        <v>0.059999999999999998</v>
      </c>
      <c r="S442" s="225">
        <v>0</v>
      </c>
      <c r="T442" s="226">
        <f>S442*H442</f>
        <v>0</v>
      </c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R442" s="227" t="s">
        <v>188</v>
      </c>
      <c r="AT442" s="227" t="s">
        <v>391</v>
      </c>
      <c r="AU442" s="227" t="s">
        <v>21</v>
      </c>
      <c r="AY442" s="20" t="s">
        <v>152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20" t="s">
        <v>90</v>
      </c>
      <c r="BK442" s="228">
        <f>ROUND(I442*H442,2)</f>
        <v>0</v>
      </c>
      <c r="BL442" s="20" t="s">
        <v>171</v>
      </c>
      <c r="BM442" s="227" t="s">
        <v>1794</v>
      </c>
    </row>
    <row r="443" s="13" customFormat="1">
      <c r="A443" s="13"/>
      <c r="B443" s="234"/>
      <c r="C443" s="235"/>
      <c r="D443" s="229" t="s">
        <v>166</v>
      </c>
      <c r="E443" s="236" t="s">
        <v>44</v>
      </c>
      <c r="F443" s="237" t="s">
        <v>90</v>
      </c>
      <c r="G443" s="235"/>
      <c r="H443" s="238">
        <v>1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166</v>
      </c>
      <c r="AU443" s="244" t="s">
        <v>21</v>
      </c>
      <c r="AV443" s="13" t="s">
        <v>21</v>
      </c>
      <c r="AW443" s="13" t="s">
        <v>42</v>
      </c>
      <c r="AX443" s="13" t="s">
        <v>90</v>
      </c>
      <c r="AY443" s="244" t="s">
        <v>152</v>
      </c>
    </row>
    <row r="444" s="2" customFormat="1" ht="24.15" customHeight="1">
      <c r="A444" s="42"/>
      <c r="B444" s="43"/>
      <c r="C444" s="216" t="s">
        <v>1229</v>
      </c>
      <c r="D444" s="216" t="s">
        <v>155</v>
      </c>
      <c r="E444" s="217" t="s">
        <v>1795</v>
      </c>
      <c r="F444" s="218" t="s">
        <v>1796</v>
      </c>
      <c r="G444" s="219" t="s">
        <v>432</v>
      </c>
      <c r="H444" s="220">
        <v>1</v>
      </c>
      <c r="I444" s="221"/>
      <c r="J444" s="222">
        <f>ROUND(I444*H444,2)</f>
        <v>0</v>
      </c>
      <c r="K444" s="218" t="s">
        <v>251</v>
      </c>
      <c r="L444" s="48"/>
      <c r="M444" s="223" t="s">
        <v>44</v>
      </c>
      <c r="N444" s="224" t="s">
        <v>53</v>
      </c>
      <c r="O444" s="88"/>
      <c r="P444" s="225">
        <f>O444*H444</f>
        <v>0</v>
      </c>
      <c r="Q444" s="225">
        <v>0.089999999999999997</v>
      </c>
      <c r="R444" s="225">
        <f>Q444*H444</f>
        <v>0.089999999999999997</v>
      </c>
      <c r="S444" s="225">
        <v>0</v>
      </c>
      <c r="T444" s="226">
        <f>S444*H444</f>
        <v>0</v>
      </c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R444" s="227" t="s">
        <v>171</v>
      </c>
      <c r="AT444" s="227" t="s">
        <v>155</v>
      </c>
      <c r="AU444" s="227" t="s">
        <v>21</v>
      </c>
      <c r="AY444" s="20" t="s">
        <v>152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20" t="s">
        <v>90</v>
      </c>
      <c r="BK444" s="228">
        <f>ROUND(I444*H444,2)</f>
        <v>0</v>
      </c>
      <c r="BL444" s="20" t="s">
        <v>171</v>
      </c>
      <c r="BM444" s="227" t="s">
        <v>1797</v>
      </c>
    </row>
    <row r="445" s="2" customFormat="1">
      <c r="A445" s="42"/>
      <c r="B445" s="43"/>
      <c r="C445" s="44"/>
      <c r="D445" s="249" t="s">
        <v>253</v>
      </c>
      <c r="E445" s="44"/>
      <c r="F445" s="250" t="s">
        <v>1798</v>
      </c>
      <c r="G445" s="44"/>
      <c r="H445" s="44"/>
      <c r="I445" s="231"/>
      <c r="J445" s="44"/>
      <c r="K445" s="44"/>
      <c r="L445" s="48"/>
      <c r="M445" s="232"/>
      <c r="N445" s="233"/>
      <c r="O445" s="88"/>
      <c r="P445" s="88"/>
      <c r="Q445" s="88"/>
      <c r="R445" s="88"/>
      <c r="S445" s="88"/>
      <c r="T445" s="89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T445" s="20" t="s">
        <v>253</v>
      </c>
      <c r="AU445" s="20" t="s">
        <v>21</v>
      </c>
    </row>
    <row r="446" s="13" customFormat="1">
      <c r="A446" s="13"/>
      <c r="B446" s="234"/>
      <c r="C446" s="235"/>
      <c r="D446" s="229" t="s">
        <v>166</v>
      </c>
      <c r="E446" s="236" t="s">
        <v>44</v>
      </c>
      <c r="F446" s="237" t="s">
        <v>1745</v>
      </c>
      <c r="G446" s="235"/>
      <c r="H446" s="238">
        <v>1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166</v>
      </c>
      <c r="AU446" s="244" t="s">
        <v>21</v>
      </c>
      <c r="AV446" s="13" t="s">
        <v>21</v>
      </c>
      <c r="AW446" s="13" t="s">
        <v>42</v>
      </c>
      <c r="AX446" s="13" t="s">
        <v>90</v>
      </c>
      <c r="AY446" s="244" t="s">
        <v>152</v>
      </c>
    </row>
    <row r="447" s="2" customFormat="1" ht="16.5" customHeight="1">
      <c r="A447" s="42"/>
      <c r="B447" s="43"/>
      <c r="C447" s="262" t="s">
        <v>1233</v>
      </c>
      <c r="D447" s="262" t="s">
        <v>391</v>
      </c>
      <c r="E447" s="263" t="s">
        <v>1799</v>
      </c>
      <c r="F447" s="264" t="s">
        <v>1800</v>
      </c>
      <c r="G447" s="265" t="s">
        <v>432</v>
      </c>
      <c r="H447" s="266">
        <v>1</v>
      </c>
      <c r="I447" s="267"/>
      <c r="J447" s="268">
        <f>ROUND(I447*H447,2)</f>
        <v>0</v>
      </c>
      <c r="K447" s="264" t="s">
        <v>251</v>
      </c>
      <c r="L447" s="269"/>
      <c r="M447" s="270" t="s">
        <v>44</v>
      </c>
      <c r="N447" s="271" t="s">
        <v>53</v>
      </c>
      <c r="O447" s="88"/>
      <c r="P447" s="225">
        <f>O447*H447</f>
        <v>0</v>
      </c>
      <c r="Q447" s="225">
        <v>0.045999999999999999</v>
      </c>
      <c r="R447" s="225">
        <f>Q447*H447</f>
        <v>0.045999999999999999</v>
      </c>
      <c r="S447" s="225">
        <v>0</v>
      </c>
      <c r="T447" s="226">
        <f>S447*H447</f>
        <v>0</v>
      </c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R447" s="227" t="s">
        <v>188</v>
      </c>
      <c r="AT447" s="227" t="s">
        <v>391</v>
      </c>
      <c r="AU447" s="227" t="s">
        <v>21</v>
      </c>
      <c r="AY447" s="20" t="s">
        <v>152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20" t="s">
        <v>90</v>
      </c>
      <c r="BK447" s="228">
        <f>ROUND(I447*H447,2)</f>
        <v>0</v>
      </c>
      <c r="BL447" s="20" t="s">
        <v>171</v>
      </c>
      <c r="BM447" s="227" t="s">
        <v>1801</v>
      </c>
    </row>
    <row r="448" s="13" customFormat="1">
      <c r="A448" s="13"/>
      <c r="B448" s="234"/>
      <c r="C448" s="235"/>
      <c r="D448" s="229" t="s">
        <v>166</v>
      </c>
      <c r="E448" s="236" t="s">
        <v>44</v>
      </c>
      <c r="F448" s="237" t="s">
        <v>90</v>
      </c>
      <c r="G448" s="235"/>
      <c r="H448" s="238">
        <v>1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166</v>
      </c>
      <c r="AU448" s="244" t="s">
        <v>21</v>
      </c>
      <c r="AV448" s="13" t="s">
        <v>21</v>
      </c>
      <c r="AW448" s="13" t="s">
        <v>42</v>
      </c>
      <c r="AX448" s="13" t="s">
        <v>90</v>
      </c>
      <c r="AY448" s="244" t="s">
        <v>152</v>
      </c>
    </row>
    <row r="449" s="2" customFormat="1" ht="24.15" customHeight="1">
      <c r="A449" s="42"/>
      <c r="B449" s="43"/>
      <c r="C449" s="216" t="s">
        <v>1237</v>
      </c>
      <c r="D449" s="216" t="s">
        <v>155</v>
      </c>
      <c r="E449" s="217" t="s">
        <v>577</v>
      </c>
      <c r="F449" s="218" t="s">
        <v>578</v>
      </c>
      <c r="G449" s="219" t="s">
        <v>432</v>
      </c>
      <c r="H449" s="220">
        <v>27</v>
      </c>
      <c r="I449" s="221"/>
      <c r="J449" s="222">
        <f>ROUND(I449*H449,2)</f>
        <v>0</v>
      </c>
      <c r="K449" s="218" t="s">
        <v>251</v>
      </c>
      <c r="L449" s="48"/>
      <c r="M449" s="223" t="s">
        <v>44</v>
      </c>
      <c r="N449" s="224" t="s">
        <v>53</v>
      </c>
      <c r="O449" s="88"/>
      <c r="P449" s="225">
        <f>O449*H449</f>
        <v>0</v>
      </c>
      <c r="Q449" s="225">
        <v>0.098000000000000004</v>
      </c>
      <c r="R449" s="225">
        <f>Q449*H449</f>
        <v>2.6459999999999999</v>
      </c>
      <c r="S449" s="225">
        <v>0</v>
      </c>
      <c r="T449" s="226">
        <f>S449*H449</f>
        <v>0</v>
      </c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R449" s="227" t="s">
        <v>171</v>
      </c>
      <c r="AT449" s="227" t="s">
        <v>155</v>
      </c>
      <c r="AU449" s="227" t="s">
        <v>21</v>
      </c>
      <c r="AY449" s="20" t="s">
        <v>152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20" t="s">
        <v>90</v>
      </c>
      <c r="BK449" s="228">
        <f>ROUND(I449*H449,2)</f>
        <v>0</v>
      </c>
      <c r="BL449" s="20" t="s">
        <v>171</v>
      </c>
      <c r="BM449" s="227" t="s">
        <v>1802</v>
      </c>
    </row>
    <row r="450" s="2" customFormat="1">
      <c r="A450" s="42"/>
      <c r="B450" s="43"/>
      <c r="C450" s="44"/>
      <c r="D450" s="249" t="s">
        <v>253</v>
      </c>
      <c r="E450" s="44"/>
      <c r="F450" s="250" t="s">
        <v>580</v>
      </c>
      <c r="G450" s="44"/>
      <c r="H450" s="44"/>
      <c r="I450" s="231"/>
      <c r="J450" s="44"/>
      <c r="K450" s="44"/>
      <c r="L450" s="48"/>
      <c r="M450" s="232"/>
      <c r="N450" s="233"/>
      <c r="O450" s="88"/>
      <c r="P450" s="88"/>
      <c r="Q450" s="88"/>
      <c r="R450" s="88"/>
      <c r="S450" s="88"/>
      <c r="T450" s="89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T450" s="20" t="s">
        <v>253</v>
      </c>
      <c r="AU450" s="20" t="s">
        <v>21</v>
      </c>
    </row>
    <row r="451" s="13" customFormat="1">
      <c r="A451" s="13"/>
      <c r="B451" s="234"/>
      <c r="C451" s="235"/>
      <c r="D451" s="229" t="s">
        <v>166</v>
      </c>
      <c r="E451" s="236" t="s">
        <v>44</v>
      </c>
      <c r="F451" s="237" t="s">
        <v>1751</v>
      </c>
      <c r="G451" s="235"/>
      <c r="H451" s="238">
        <v>16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166</v>
      </c>
      <c r="AU451" s="244" t="s">
        <v>21</v>
      </c>
      <c r="AV451" s="13" t="s">
        <v>21</v>
      </c>
      <c r="AW451" s="13" t="s">
        <v>42</v>
      </c>
      <c r="AX451" s="13" t="s">
        <v>82</v>
      </c>
      <c r="AY451" s="244" t="s">
        <v>152</v>
      </c>
    </row>
    <row r="452" s="13" customFormat="1">
      <c r="A452" s="13"/>
      <c r="B452" s="234"/>
      <c r="C452" s="235"/>
      <c r="D452" s="229" t="s">
        <v>166</v>
      </c>
      <c r="E452" s="236" t="s">
        <v>44</v>
      </c>
      <c r="F452" s="237" t="s">
        <v>1803</v>
      </c>
      <c r="G452" s="235"/>
      <c r="H452" s="238">
        <v>2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166</v>
      </c>
      <c r="AU452" s="244" t="s">
        <v>21</v>
      </c>
      <c r="AV452" s="13" t="s">
        <v>21</v>
      </c>
      <c r="AW452" s="13" t="s">
        <v>42</v>
      </c>
      <c r="AX452" s="13" t="s">
        <v>82</v>
      </c>
      <c r="AY452" s="244" t="s">
        <v>152</v>
      </c>
    </row>
    <row r="453" s="13" customFormat="1">
      <c r="A453" s="13"/>
      <c r="B453" s="234"/>
      <c r="C453" s="235"/>
      <c r="D453" s="229" t="s">
        <v>166</v>
      </c>
      <c r="E453" s="236" t="s">
        <v>44</v>
      </c>
      <c r="F453" s="237" t="s">
        <v>1746</v>
      </c>
      <c r="G453" s="235"/>
      <c r="H453" s="238">
        <v>3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166</v>
      </c>
      <c r="AU453" s="244" t="s">
        <v>21</v>
      </c>
      <c r="AV453" s="13" t="s">
        <v>21</v>
      </c>
      <c r="AW453" s="13" t="s">
        <v>42</v>
      </c>
      <c r="AX453" s="13" t="s">
        <v>82</v>
      </c>
      <c r="AY453" s="244" t="s">
        <v>152</v>
      </c>
    </row>
    <row r="454" s="13" customFormat="1">
      <c r="A454" s="13"/>
      <c r="B454" s="234"/>
      <c r="C454" s="235"/>
      <c r="D454" s="229" t="s">
        <v>166</v>
      </c>
      <c r="E454" s="236" t="s">
        <v>44</v>
      </c>
      <c r="F454" s="237" t="s">
        <v>1764</v>
      </c>
      <c r="G454" s="235"/>
      <c r="H454" s="238">
        <v>6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166</v>
      </c>
      <c r="AU454" s="244" t="s">
        <v>21</v>
      </c>
      <c r="AV454" s="13" t="s">
        <v>21</v>
      </c>
      <c r="AW454" s="13" t="s">
        <v>42</v>
      </c>
      <c r="AX454" s="13" t="s">
        <v>82</v>
      </c>
      <c r="AY454" s="244" t="s">
        <v>152</v>
      </c>
    </row>
    <row r="455" s="14" customFormat="1">
      <c r="A455" s="14"/>
      <c r="B455" s="251"/>
      <c r="C455" s="252"/>
      <c r="D455" s="229" t="s">
        <v>166</v>
      </c>
      <c r="E455" s="253" t="s">
        <v>44</v>
      </c>
      <c r="F455" s="254" t="s">
        <v>261</v>
      </c>
      <c r="G455" s="252"/>
      <c r="H455" s="255">
        <v>27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1" t="s">
        <v>166</v>
      </c>
      <c r="AU455" s="261" t="s">
        <v>21</v>
      </c>
      <c r="AV455" s="14" t="s">
        <v>171</v>
      </c>
      <c r="AW455" s="14" t="s">
        <v>42</v>
      </c>
      <c r="AX455" s="14" t="s">
        <v>90</v>
      </c>
      <c r="AY455" s="261" t="s">
        <v>152</v>
      </c>
    </row>
    <row r="456" s="2" customFormat="1" ht="24.15" customHeight="1">
      <c r="A456" s="42"/>
      <c r="B456" s="43"/>
      <c r="C456" s="262" t="s">
        <v>1243</v>
      </c>
      <c r="D456" s="262" t="s">
        <v>391</v>
      </c>
      <c r="E456" s="263" t="s">
        <v>1804</v>
      </c>
      <c r="F456" s="264" t="s">
        <v>1805</v>
      </c>
      <c r="G456" s="265" t="s">
        <v>432</v>
      </c>
      <c r="H456" s="266">
        <v>27</v>
      </c>
      <c r="I456" s="267"/>
      <c r="J456" s="268">
        <f>ROUND(I456*H456,2)</f>
        <v>0</v>
      </c>
      <c r="K456" s="264" t="s">
        <v>251</v>
      </c>
      <c r="L456" s="269"/>
      <c r="M456" s="270" t="s">
        <v>44</v>
      </c>
      <c r="N456" s="271" t="s">
        <v>53</v>
      </c>
      <c r="O456" s="88"/>
      <c r="P456" s="225">
        <f>O456*H456</f>
        <v>0</v>
      </c>
      <c r="Q456" s="225">
        <v>0.113</v>
      </c>
      <c r="R456" s="225">
        <f>Q456*H456</f>
        <v>3.0510000000000002</v>
      </c>
      <c r="S456" s="225">
        <v>0</v>
      </c>
      <c r="T456" s="226">
        <f>S456*H456</f>
        <v>0</v>
      </c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R456" s="227" t="s">
        <v>188</v>
      </c>
      <c r="AT456" s="227" t="s">
        <v>391</v>
      </c>
      <c r="AU456" s="227" t="s">
        <v>21</v>
      </c>
      <c r="AY456" s="20" t="s">
        <v>152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20" t="s">
        <v>90</v>
      </c>
      <c r="BK456" s="228">
        <f>ROUND(I456*H456,2)</f>
        <v>0</v>
      </c>
      <c r="BL456" s="20" t="s">
        <v>171</v>
      </c>
      <c r="BM456" s="227" t="s">
        <v>1806</v>
      </c>
    </row>
    <row r="457" s="13" customFormat="1">
      <c r="A457" s="13"/>
      <c r="B457" s="234"/>
      <c r="C457" s="235"/>
      <c r="D457" s="229" t="s">
        <v>166</v>
      </c>
      <c r="E457" s="236" t="s">
        <v>44</v>
      </c>
      <c r="F457" s="237" t="s">
        <v>345</v>
      </c>
      <c r="G457" s="235"/>
      <c r="H457" s="238">
        <v>16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166</v>
      </c>
      <c r="AU457" s="244" t="s">
        <v>21</v>
      </c>
      <c r="AV457" s="13" t="s">
        <v>21</v>
      </c>
      <c r="AW457" s="13" t="s">
        <v>42</v>
      </c>
      <c r="AX457" s="13" t="s">
        <v>82</v>
      </c>
      <c r="AY457" s="244" t="s">
        <v>152</v>
      </c>
    </row>
    <row r="458" s="13" customFormat="1">
      <c r="A458" s="13"/>
      <c r="B458" s="234"/>
      <c r="C458" s="235"/>
      <c r="D458" s="229" t="s">
        <v>166</v>
      </c>
      <c r="E458" s="236" t="s">
        <v>44</v>
      </c>
      <c r="F458" s="237" t="s">
        <v>21</v>
      </c>
      <c r="G458" s="235"/>
      <c r="H458" s="238">
        <v>2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166</v>
      </c>
      <c r="AU458" s="244" t="s">
        <v>21</v>
      </c>
      <c r="AV458" s="13" t="s">
        <v>21</v>
      </c>
      <c r="AW458" s="13" t="s">
        <v>42</v>
      </c>
      <c r="AX458" s="13" t="s">
        <v>82</v>
      </c>
      <c r="AY458" s="244" t="s">
        <v>152</v>
      </c>
    </row>
    <row r="459" s="13" customFormat="1">
      <c r="A459" s="13"/>
      <c r="B459" s="234"/>
      <c r="C459" s="235"/>
      <c r="D459" s="229" t="s">
        <v>166</v>
      </c>
      <c r="E459" s="236" t="s">
        <v>44</v>
      </c>
      <c r="F459" s="237" t="s">
        <v>167</v>
      </c>
      <c r="G459" s="235"/>
      <c r="H459" s="238">
        <v>3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166</v>
      </c>
      <c r="AU459" s="244" t="s">
        <v>21</v>
      </c>
      <c r="AV459" s="13" t="s">
        <v>21</v>
      </c>
      <c r="AW459" s="13" t="s">
        <v>42</v>
      </c>
      <c r="AX459" s="13" t="s">
        <v>82</v>
      </c>
      <c r="AY459" s="244" t="s">
        <v>152</v>
      </c>
    </row>
    <row r="460" s="13" customFormat="1">
      <c r="A460" s="13"/>
      <c r="B460" s="234"/>
      <c r="C460" s="235"/>
      <c r="D460" s="229" t="s">
        <v>166</v>
      </c>
      <c r="E460" s="236" t="s">
        <v>44</v>
      </c>
      <c r="F460" s="237" t="s">
        <v>179</v>
      </c>
      <c r="G460" s="235"/>
      <c r="H460" s="238">
        <v>6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166</v>
      </c>
      <c r="AU460" s="244" t="s">
        <v>21</v>
      </c>
      <c r="AV460" s="13" t="s">
        <v>21</v>
      </c>
      <c r="AW460" s="13" t="s">
        <v>42</v>
      </c>
      <c r="AX460" s="13" t="s">
        <v>82</v>
      </c>
      <c r="AY460" s="244" t="s">
        <v>152</v>
      </c>
    </row>
    <row r="461" s="14" customFormat="1">
      <c r="A461" s="14"/>
      <c r="B461" s="251"/>
      <c r="C461" s="252"/>
      <c r="D461" s="229" t="s">
        <v>166</v>
      </c>
      <c r="E461" s="253" t="s">
        <v>44</v>
      </c>
      <c r="F461" s="254" t="s">
        <v>261</v>
      </c>
      <c r="G461" s="252"/>
      <c r="H461" s="255">
        <v>27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1" t="s">
        <v>166</v>
      </c>
      <c r="AU461" s="261" t="s">
        <v>21</v>
      </c>
      <c r="AV461" s="14" t="s">
        <v>171</v>
      </c>
      <c r="AW461" s="14" t="s">
        <v>42</v>
      </c>
      <c r="AX461" s="14" t="s">
        <v>90</v>
      </c>
      <c r="AY461" s="261" t="s">
        <v>152</v>
      </c>
    </row>
    <row r="462" s="2" customFormat="1" ht="16.5" customHeight="1">
      <c r="A462" s="42"/>
      <c r="B462" s="43"/>
      <c r="C462" s="216" t="s">
        <v>1248</v>
      </c>
      <c r="D462" s="216" t="s">
        <v>155</v>
      </c>
      <c r="E462" s="217" t="s">
        <v>1807</v>
      </c>
      <c r="F462" s="218" t="s">
        <v>1808</v>
      </c>
      <c r="G462" s="219" t="s">
        <v>212</v>
      </c>
      <c r="H462" s="220">
        <v>1.421</v>
      </c>
      <c r="I462" s="221"/>
      <c r="J462" s="222">
        <f>ROUND(I462*H462,2)</f>
        <v>0</v>
      </c>
      <c r="K462" s="218" t="s">
        <v>251</v>
      </c>
      <c r="L462" s="48"/>
      <c r="M462" s="223" t="s">
        <v>44</v>
      </c>
      <c r="N462" s="224" t="s">
        <v>53</v>
      </c>
      <c r="O462" s="88"/>
      <c r="P462" s="225">
        <f>O462*H462</f>
        <v>0</v>
      </c>
      <c r="Q462" s="225">
        <v>0</v>
      </c>
      <c r="R462" s="225">
        <f>Q462*H462</f>
        <v>0</v>
      </c>
      <c r="S462" s="225">
        <v>0</v>
      </c>
      <c r="T462" s="226">
        <f>S462*H462</f>
        <v>0</v>
      </c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R462" s="227" t="s">
        <v>171</v>
      </c>
      <c r="AT462" s="227" t="s">
        <v>155</v>
      </c>
      <c r="AU462" s="227" t="s">
        <v>21</v>
      </c>
      <c r="AY462" s="20" t="s">
        <v>152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20" t="s">
        <v>90</v>
      </c>
      <c r="BK462" s="228">
        <f>ROUND(I462*H462,2)</f>
        <v>0</v>
      </c>
      <c r="BL462" s="20" t="s">
        <v>171</v>
      </c>
      <c r="BM462" s="227" t="s">
        <v>1809</v>
      </c>
    </row>
    <row r="463" s="2" customFormat="1">
      <c r="A463" s="42"/>
      <c r="B463" s="43"/>
      <c r="C463" s="44"/>
      <c r="D463" s="249" t="s">
        <v>253</v>
      </c>
      <c r="E463" s="44"/>
      <c r="F463" s="250" t="s">
        <v>1810</v>
      </c>
      <c r="G463" s="44"/>
      <c r="H463" s="44"/>
      <c r="I463" s="231"/>
      <c r="J463" s="44"/>
      <c r="K463" s="44"/>
      <c r="L463" s="48"/>
      <c r="M463" s="232"/>
      <c r="N463" s="233"/>
      <c r="O463" s="88"/>
      <c r="P463" s="88"/>
      <c r="Q463" s="88"/>
      <c r="R463" s="88"/>
      <c r="S463" s="88"/>
      <c r="T463" s="89"/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T463" s="20" t="s">
        <v>253</v>
      </c>
      <c r="AU463" s="20" t="s">
        <v>21</v>
      </c>
    </row>
    <row r="464" s="13" customFormat="1">
      <c r="A464" s="13"/>
      <c r="B464" s="234"/>
      <c r="C464" s="235"/>
      <c r="D464" s="229" t="s">
        <v>166</v>
      </c>
      <c r="E464" s="236" t="s">
        <v>44</v>
      </c>
      <c r="F464" s="237" t="s">
        <v>1811</v>
      </c>
      <c r="G464" s="235"/>
      <c r="H464" s="238">
        <v>0.48999999999999999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166</v>
      </c>
      <c r="AU464" s="244" t="s">
        <v>21</v>
      </c>
      <c r="AV464" s="13" t="s">
        <v>21</v>
      </c>
      <c r="AW464" s="13" t="s">
        <v>42</v>
      </c>
      <c r="AX464" s="13" t="s">
        <v>82</v>
      </c>
      <c r="AY464" s="244" t="s">
        <v>152</v>
      </c>
    </row>
    <row r="465" s="13" customFormat="1">
      <c r="A465" s="13"/>
      <c r="B465" s="234"/>
      <c r="C465" s="235"/>
      <c r="D465" s="229" t="s">
        <v>166</v>
      </c>
      <c r="E465" s="236" t="s">
        <v>44</v>
      </c>
      <c r="F465" s="237" t="s">
        <v>1812</v>
      </c>
      <c r="G465" s="235"/>
      <c r="H465" s="238">
        <v>0.93100000000000005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166</v>
      </c>
      <c r="AU465" s="244" t="s">
        <v>21</v>
      </c>
      <c r="AV465" s="13" t="s">
        <v>21</v>
      </c>
      <c r="AW465" s="13" t="s">
        <v>42</v>
      </c>
      <c r="AX465" s="13" t="s">
        <v>82</v>
      </c>
      <c r="AY465" s="244" t="s">
        <v>152</v>
      </c>
    </row>
    <row r="466" s="14" customFormat="1">
      <c r="A466" s="14"/>
      <c r="B466" s="251"/>
      <c r="C466" s="252"/>
      <c r="D466" s="229" t="s">
        <v>166</v>
      </c>
      <c r="E466" s="253" t="s">
        <v>44</v>
      </c>
      <c r="F466" s="254" t="s">
        <v>261</v>
      </c>
      <c r="G466" s="252"/>
      <c r="H466" s="255">
        <v>1.421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1" t="s">
        <v>166</v>
      </c>
      <c r="AU466" s="261" t="s">
        <v>21</v>
      </c>
      <c r="AV466" s="14" t="s">
        <v>171</v>
      </c>
      <c r="AW466" s="14" t="s">
        <v>42</v>
      </c>
      <c r="AX466" s="14" t="s">
        <v>90</v>
      </c>
      <c r="AY466" s="261" t="s">
        <v>152</v>
      </c>
    </row>
    <row r="467" s="2" customFormat="1" ht="16.5" customHeight="1">
      <c r="A467" s="42"/>
      <c r="B467" s="43"/>
      <c r="C467" s="216" t="s">
        <v>1252</v>
      </c>
      <c r="D467" s="216" t="s">
        <v>155</v>
      </c>
      <c r="E467" s="217" t="s">
        <v>1813</v>
      </c>
      <c r="F467" s="218" t="s">
        <v>1814</v>
      </c>
      <c r="G467" s="219" t="s">
        <v>219</v>
      </c>
      <c r="H467" s="220">
        <v>6.0899999999999999</v>
      </c>
      <c r="I467" s="221"/>
      <c r="J467" s="222">
        <f>ROUND(I467*H467,2)</f>
        <v>0</v>
      </c>
      <c r="K467" s="218" t="s">
        <v>251</v>
      </c>
      <c r="L467" s="48"/>
      <c r="M467" s="223" t="s">
        <v>44</v>
      </c>
      <c r="N467" s="224" t="s">
        <v>53</v>
      </c>
      <c r="O467" s="88"/>
      <c r="P467" s="225">
        <f>O467*H467</f>
        <v>0</v>
      </c>
      <c r="Q467" s="225">
        <v>0.0045999999999999999</v>
      </c>
      <c r="R467" s="225">
        <f>Q467*H467</f>
        <v>0.028013999999999997</v>
      </c>
      <c r="S467" s="225">
        <v>0</v>
      </c>
      <c r="T467" s="226">
        <f>S467*H467</f>
        <v>0</v>
      </c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R467" s="227" t="s">
        <v>171</v>
      </c>
      <c r="AT467" s="227" t="s">
        <v>155</v>
      </c>
      <c r="AU467" s="227" t="s">
        <v>21</v>
      </c>
      <c r="AY467" s="20" t="s">
        <v>152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20" t="s">
        <v>90</v>
      </c>
      <c r="BK467" s="228">
        <f>ROUND(I467*H467,2)</f>
        <v>0</v>
      </c>
      <c r="BL467" s="20" t="s">
        <v>171</v>
      </c>
      <c r="BM467" s="227" t="s">
        <v>1815</v>
      </c>
    </row>
    <row r="468" s="2" customFormat="1">
      <c r="A468" s="42"/>
      <c r="B468" s="43"/>
      <c r="C468" s="44"/>
      <c r="D468" s="249" t="s">
        <v>253</v>
      </c>
      <c r="E468" s="44"/>
      <c r="F468" s="250" t="s">
        <v>1816</v>
      </c>
      <c r="G468" s="44"/>
      <c r="H468" s="44"/>
      <c r="I468" s="231"/>
      <c r="J468" s="44"/>
      <c r="K468" s="44"/>
      <c r="L468" s="48"/>
      <c r="M468" s="232"/>
      <c r="N468" s="233"/>
      <c r="O468" s="88"/>
      <c r="P468" s="88"/>
      <c r="Q468" s="88"/>
      <c r="R468" s="88"/>
      <c r="S468" s="88"/>
      <c r="T468" s="89"/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T468" s="20" t="s">
        <v>253</v>
      </c>
      <c r="AU468" s="20" t="s">
        <v>21</v>
      </c>
    </row>
    <row r="469" s="13" customFormat="1">
      <c r="A469" s="13"/>
      <c r="B469" s="234"/>
      <c r="C469" s="235"/>
      <c r="D469" s="229" t="s">
        <v>166</v>
      </c>
      <c r="E469" s="236" t="s">
        <v>44</v>
      </c>
      <c r="F469" s="237" t="s">
        <v>1817</v>
      </c>
      <c r="G469" s="235"/>
      <c r="H469" s="238">
        <v>2.1000000000000001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166</v>
      </c>
      <c r="AU469" s="244" t="s">
        <v>21</v>
      </c>
      <c r="AV469" s="13" t="s">
        <v>21</v>
      </c>
      <c r="AW469" s="13" t="s">
        <v>42</v>
      </c>
      <c r="AX469" s="13" t="s">
        <v>82</v>
      </c>
      <c r="AY469" s="244" t="s">
        <v>152</v>
      </c>
    </row>
    <row r="470" s="13" customFormat="1">
      <c r="A470" s="13"/>
      <c r="B470" s="234"/>
      <c r="C470" s="235"/>
      <c r="D470" s="229" t="s">
        <v>166</v>
      </c>
      <c r="E470" s="236" t="s">
        <v>44</v>
      </c>
      <c r="F470" s="237" t="s">
        <v>1818</v>
      </c>
      <c r="G470" s="235"/>
      <c r="H470" s="238">
        <v>3.9900000000000002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166</v>
      </c>
      <c r="AU470" s="244" t="s">
        <v>21</v>
      </c>
      <c r="AV470" s="13" t="s">
        <v>21</v>
      </c>
      <c r="AW470" s="13" t="s">
        <v>42</v>
      </c>
      <c r="AX470" s="13" t="s">
        <v>82</v>
      </c>
      <c r="AY470" s="244" t="s">
        <v>152</v>
      </c>
    </row>
    <row r="471" s="14" customFormat="1">
      <c r="A471" s="14"/>
      <c r="B471" s="251"/>
      <c r="C471" s="252"/>
      <c r="D471" s="229" t="s">
        <v>166</v>
      </c>
      <c r="E471" s="253" t="s">
        <v>44</v>
      </c>
      <c r="F471" s="254" t="s">
        <v>261</v>
      </c>
      <c r="G471" s="252"/>
      <c r="H471" s="255">
        <v>6.0899999999999999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166</v>
      </c>
      <c r="AU471" s="261" t="s">
        <v>21</v>
      </c>
      <c r="AV471" s="14" t="s">
        <v>171</v>
      </c>
      <c r="AW471" s="14" t="s">
        <v>42</v>
      </c>
      <c r="AX471" s="14" t="s">
        <v>90</v>
      </c>
      <c r="AY471" s="261" t="s">
        <v>152</v>
      </c>
    </row>
    <row r="472" s="2" customFormat="1" ht="16.5" customHeight="1">
      <c r="A472" s="42"/>
      <c r="B472" s="43"/>
      <c r="C472" s="216" t="s">
        <v>1258</v>
      </c>
      <c r="D472" s="216" t="s">
        <v>155</v>
      </c>
      <c r="E472" s="217" t="s">
        <v>1819</v>
      </c>
      <c r="F472" s="218" t="s">
        <v>1820</v>
      </c>
      <c r="G472" s="219" t="s">
        <v>219</v>
      </c>
      <c r="H472" s="220">
        <v>6.0899999999999999</v>
      </c>
      <c r="I472" s="221"/>
      <c r="J472" s="222">
        <f>ROUND(I472*H472,2)</f>
        <v>0</v>
      </c>
      <c r="K472" s="218" t="s">
        <v>251</v>
      </c>
      <c r="L472" s="48"/>
      <c r="M472" s="223" t="s">
        <v>44</v>
      </c>
      <c r="N472" s="224" t="s">
        <v>53</v>
      </c>
      <c r="O472" s="88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R472" s="227" t="s">
        <v>171</v>
      </c>
      <c r="AT472" s="227" t="s">
        <v>155</v>
      </c>
      <c r="AU472" s="227" t="s">
        <v>21</v>
      </c>
      <c r="AY472" s="20" t="s">
        <v>152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20" t="s">
        <v>90</v>
      </c>
      <c r="BK472" s="228">
        <f>ROUND(I472*H472,2)</f>
        <v>0</v>
      </c>
      <c r="BL472" s="20" t="s">
        <v>171</v>
      </c>
      <c r="BM472" s="227" t="s">
        <v>1821</v>
      </c>
    </row>
    <row r="473" s="2" customFormat="1">
      <c r="A473" s="42"/>
      <c r="B473" s="43"/>
      <c r="C473" s="44"/>
      <c r="D473" s="249" t="s">
        <v>253</v>
      </c>
      <c r="E473" s="44"/>
      <c r="F473" s="250" t="s">
        <v>1822</v>
      </c>
      <c r="G473" s="44"/>
      <c r="H473" s="44"/>
      <c r="I473" s="231"/>
      <c r="J473" s="44"/>
      <c r="K473" s="44"/>
      <c r="L473" s="48"/>
      <c r="M473" s="232"/>
      <c r="N473" s="233"/>
      <c r="O473" s="88"/>
      <c r="P473" s="88"/>
      <c r="Q473" s="88"/>
      <c r="R473" s="88"/>
      <c r="S473" s="88"/>
      <c r="T473" s="89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T473" s="20" t="s">
        <v>253</v>
      </c>
      <c r="AU473" s="20" t="s">
        <v>21</v>
      </c>
    </row>
    <row r="474" s="13" customFormat="1">
      <c r="A474" s="13"/>
      <c r="B474" s="234"/>
      <c r="C474" s="235"/>
      <c r="D474" s="229" t="s">
        <v>166</v>
      </c>
      <c r="E474" s="236" t="s">
        <v>44</v>
      </c>
      <c r="F474" s="237" t="s">
        <v>1817</v>
      </c>
      <c r="G474" s="235"/>
      <c r="H474" s="238">
        <v>2.1000000000000001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166</v>
      </c>
      <c r="AU474" s="244" t="s">
        <v>21</v>
      </c>
      <c r="AV474" s="13" t="s">
        <v>21</v>
      </c>
      <c r="AW474" s="13" t="s">
        <v>42</v>
      </c>
      <c r="AX474" s="13" t="s">
        <v>82</v>
      </c>
      <c r="AY474" s="244" t="s">
        <v>152</v>
      </c>
    </row>
    <row r="475" s="13" customFormat="1">
      <c r="A475" s="13"/>
      <c r="B475" s="234"/>
      <c r="C475" s="235"/>
      <c r="D475" s="229" t="s">
        <v>166</v>
      </c>
      <c r="E475" s="236" t="s">
        <v>44</v>
      </c>
      <c r="F475" s="237" t="s">
        <v>1818</v>
      </c>
      <c r="G475" s="235"/>
      <c r="H475" s="238">
        <v>3.9900000000000002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4" t="s">
        <v>166</v>
      </c>
      <c r="AU475" s="244" t="s">
        <v>21</v>
      </c>
      <c r="AV475" s="13" t="s">
        <v>21</v>
      </c>
      <c r="AW475" s="13" t="s">
        <v>42</v>
      </c>
      <c r="AX475" s="13" t="s">
        <v>82</v>
      </c>
      <c r="AY475" s="244" t="s">
        <v>152</v>
      </c>
    </row>
    <row r="476" s="14" customFormat="1">
      <c r="A476" s="14"/>
      <c r="B476" s="251"/>
      <c r="C476" s="252"/>
      <c r="D476" s="229" t="s">
        <v>166</v>
      </c>
      <c r="E476" s="253" t="s">
        <v>44</v>
      </c>
      <c r="F476" s="254" t="s">
        <v>261</v>
      </c>
      <c r="G476" s="252"/>
      <c r="H476" s="255">
        <v>6.0899999999999999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1" t="s">
        <v>166</v>
      </c>
      <c r="AU476" s="261" t="s">
        <v>21</v>
      </c>
      <c r="AV476" s="14" t="s">
        <v>171</v>
      </c>
      <c r="AW476" s="14" t="s">
        <v>42</v>
      </c>
      <c r="AX476" s="14" t="s">
        <v>90</v>
      </c>
      <c r="AY476" s="261" t="s">
        <v>152</v>
      </c>
    </row>
    <row r="477" s="2" customFormat="1" ht="16.5" customHeight="1">
      <c r="A477" s="42"/>
      <c r="B477" s="43"/>
      <c r="C477" s="216" t="s">
        <v>1262</v>
      </c>
      <c r="D477" s="216" t="s">
        <v>155</v>
      </c>
      <c r="E477" s="217" t="s">
        <v>665</v>
      </c>
      <c r="F477" s="218" t="s">
        <v>666</v>
      </c>
      <c r="G477" s="219" t="s">
        <v>432</v>
      </c>
      <c r="H477" s="220">
        <v>8</v>
      </c>
      <c r="I477" s="221"/>
      <c r="J477" s="222">
        <f>ROUND(I477*H477,2)</f>
        <v>0</v>
      </c>
      <c r="K477" s="218" t="s">
        <v>251</v>
      </c>
      <c r="L477" s="48"/>
      <c r="M477" s="223" t="s">
        <v>44</v>
      </c>
      <c r="N477" s="224" t="s">
        <v>53</v>
      </c>
      <c r="O477" s="88"/>
      <c r="P477" s="225">
        <f>O477*H477</f>
        <v>0</v>
      </c>
      <c r="Q477" s="225">
        <v>0.00016000000000000001</v>
      </c>
      <c r="R477" s="225">
        <f>Q477*H477</f>
        <v>0.0012800000000000001</v>
      </c>
      <c r="S477" s="225">
        <v>0</v>
      </c>
      <c r="T477" s="226">
        <f>S477*H477</f>
        <v>0</v>
      </c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R477" s="227" t="s">
        <v>171</v>
      </c>
      <c r="AT477" s="227" t="s">
        <v>155</v>
      </c>
      <c r="AU477" s="227" t="s">
        <v>21</v>
      </c>
      <c r="AY477" s="20" t="s">
        <v>152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20" t="s">
        <v>90</v>
      </c>
      <c r="BK477" s="228">
        <f>ROUND(I477*H477,2)</f>
        <v>0</v>
      </c>
      <c r="BL477" s="20" t="s">
        <v>171</v>
      </c>
      <c r="BM477" s="227" t="s">
        <v>1823</v>
      </c>
    </row>
    <row r="478" s="2" customFormat="1">
      <c r="A478" s="42"/>
      <c r="B478" s="43"/>
      <c r="C478" s="44"/>
      <c r="D478" s="249" t="s">
        <v>253</v>
      </c>
      <c r="E478" s="44"/>
      <c r="F478" s="250" t="s">
        <v>668</v>
      </c>
      <c r="G478" s="44"/>
      <c r="H478" s="44"/>
      <c r="I478" s="231"/>
      <c r="J478" s="44"/>
      <c r="K478" s="44"/>
      <c r="L478" s="48"/>
      <c r="M478" s="232"/>
      <c r="N478" s="233"/>
      <c r="O478" s="88"/>
      <c r="P478" s="88"/>
      <c r="Q478" s="88"/>
      <c r="R478" s="88"/>
      <c r="S478" s="88"/>
      <c r="T478" s="89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T478" s="20" t="s">
        <v>253</v>
      </c>
      <c r="AU478" s="20" t="s">
        <v>21</v>
      </c>
    </row>
    <row r="479" s="13" customFormat="1">
      <c r="A479" s="13"/>
      <c r="B479" s="234"/>
      <c r="C479" s="235"/>
      <c r="D479" s="229" t="s">
        <v>166</v>
      </c>
      <c r="E479" s="236" t="s">
        <v>44</v>
      </c>
      <c r="F479" s="237" t="s">
        <v>1824</v>
      </c>
      <c r="G479" s="235"/>
      <c r="H479" s="238">
        <v>8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166</v>
      </c>
      <c r="AU479" s="244" t="s">
        <v>21</v>
      </c>
      <c r="AV479" s="13" t="s">
        <v>21</v>
      </c>
      <c r="AW479" s="13" t="s">
        <v>42</v>
      </c>
      <c r="AX479" s="13" t="s">
        <v>90</v>
      </c>
      <c r="AY479" s="244" t="s">
        <v>152</v>
      </c>
    </row>
    <row r="480" s="2" customFormat="1" ht="16.5" customHeight="1">
      <c r="A480" s="42"/>
      <c r="B480" s="43"/>
      <c r="C480" s="216" t="s">
        <v>1264</v>
      </c>
      <c r="D480" s="216" t="s">
        <v>155</v>
      </c>
      <c r="E480" s="217" t="s">
        <v>1825</v>
      </c>
      <c r="F480" s="218" t="s">
        <v>1826</v>
      </c>
      <c r="G480" s="219" t="s">
        <v>283</v>
      </c>
      <c r="H480" s="220">
        <v>120</v>
      </c>
      <c r="I480" s="221"/>
      <c r="J480" s="222">
        <f>ROUND(I480*H480,2)</f>
        <v>0</v>
      </c>
      <c r="K480" s="218" t="s">
        <v>251</v>
      </c>
      <c r="L480" s="48"/>
      <c r="M480" s="223" t="s">
        <v>44</v>
      </c>
      <c r="N480" s="224" t="s">
        <v>53</v>
      </c>
      <c r="O480" s="88"/>
      <c r="P480" s="225">
        <f>O480*H480</f>
        <v>0</v>
      </c>
      <c r="Q480" s="225">
        <v>6.9999999999999994E-05</v>
      </c>
      <c r="R480" s="225">
        <f>Q480*H480</f>
        <v>0.0083999999999999995</v>
      </c>
      <c r="S480" s="225">
        <v>0</v>
      </c>
      <c r="T480" s="226">
        <f>S480*H480</f>
        <v>0</v>
      </c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R480" s="227" t="s">
        <v>171</v>
      </c>
      <c r="AT480" s="227" t="s">
        <v>155</v>
      </c>
      <c r="AU480" s="227" t="s">
        <v>21</v>
      </c>
      <c r="AY480" s="20" t="s">
        <v>152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20" t="s">
        <v>90</v>
      </c>
      <c r="BK480" s="228">
        <f>ROUND(I480*H480,2)</f>
        <v>0</v>
      </c>
      <c r="BL480" s="20" t="s">
        <v>171</v>
      </c>
      <c r="BM480" s="227" t="s">
        <v>1827</v>
      </c>
    </row>
    <row r="481" s="2" customFormat="1">
      <c r="A481" s="42"/>
      <c r="B481" s="43"/>
      <c r="C481" s="44"/>
      <c r="D481" s="249" t="s">
        <v>253</v>
      </c>
      <c r="E481" s="44"/>
      <c r="F481" s="250" t="s">
        <v>1828</v>
      </c>
      <c r="G481" s="44"/>
      <c r="H481" s="44"/>
      <c r="I481" s="231"/>
      <c r="J481" s="44"/>
      <c r="K481" s="44"/>
      <c r="L481" s="48"/>
      <c r="M481" s="232"/>
      <c r="N481" s="233"/>
      <c r="O481" s="88"/>
      <c r="P481" s="88"/>
      <c r="Q481" s="88"/>
      <c r="R481" s="88"/>
      <c r="S481" s="88"/>
      <c r="T481" s="89"/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T481" s="20" t="s">
        <v>253</v>
      </c>
      <c r="AU481" s="20" t="s">
        <v>21</v>
      </c>
    </row>
    <row r="482" s="13" customFormat="1">
      <c r="A482" s="13"/>
      <c r="B482" s="234"/>
      <c r="C482" s="235"/>
      <c r="D482" s="229" t="s">
        <v>166</v>
      </c>
      <c r="E482" s="236" t="s">
        <v>44</v>
      </c>
      <c r="F482" s="237" t="s">
        <v>1829</v>
      </c>
      <c r="G482" s="235"/>
      <c r="H482" s="238">
        <v>120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166</v>
      </c>
      <c r="AU482" s="244" t="s">
        <v>21</v>
      </c>
      <c r="AV482" s="13" t="s">
        <v>21</v>
      </c>
      <c r="AW482" s="13" t="s">
        <v>42</v>
      </c>
      <c r="AX482" s="13" t="s">
        <v>90</v>
      </c>
      <c r="AY482" s="244" t="s">
        <v>152</v>
      </c>
    </row>
    <row r="483" s="2" customFormat="1" ht="16.5" customHeight="1">
      <c r="A483" s="42"/>
      <c r="B483" s="43"/>
      <c r="C483" s="216" t="s">
        <v>1269</v>
      </c>
      <c r="D483" s="216" t="s">
        <v>155</v>
      </c>
      <c r="E483" s="217" t="s">
        <v>1830</v>
      </c>
      <c r="F483" s="218" t="s">
        <v>1831</v>
      </c>
      <c r="G483" s="219" t="s">
        <v>283</v>
      </c>
      <c r="H483" s="220">
        <v>742.66999999999996</v>
      </c>
      <c r="I483" s="221"/>
      <c r="J483" s="222">
        <f>ROUND(I483*H483,2)</f>
        <v>0</v>
      </c>
      <c r="K483" s="218" t="s">
        <v>251</v>
      </c>
      <c r="L483" s="48"/>
      <c r="M483" s="223" t="s">
        <v>44</v>
      </c>
      <c r="N483" s="224" t="s">
        <v>53</v>
      </c>
      <c r="O483" s="88"/>
      <c r="P483" s="225">
        <f>O483*H483</f>
        <v>0</v>
      </c>
      <c r="Q483" s="225">
        <v>0.00012999999999999999</v>
      </c>
      <c r="R483" s="225">
        <f>Q483*H483</f>
        <v>0.096547099999999983</v>
      </c>
      <c r="S483" s="225">
        <v>0</v>
      </c>
      <c r="T483" s="226">
        <f>S483*H483</f>
        <v>0</v>
      </c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R483" s="227" t="s">
        <v>171</v>
      </c>
      <c r="AT483" s="227" t="s">
        <v>155</v>
      </c>
      <c r="AU483" s="227" t="s">
        <v>21</v>
      </c>
      <c r="AY483" s="20" t="s">
        <v>152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20" t="s">
        <v>90</v>
      </c>
      <c r="BK483" s="228">
        <f>ROUND(I483*H483,2)</f>
        <v>0</v>
      </c>
      <c r="BL483" s="20" t="s">
        <v>171</v>
      </c>
      <c r="BM483" s="227" t="s">
        <v>1832</v>
      </c>
    </row>
    <row r="484" s="2" customFormat="1">
      <c r="A484" s="42"/>
      <c r="B484" s="43"/>
      <c r="C484" s="44"/>
      <c r="D484" s="249" t="s">
        <v>253</v>
      </c>
      <c r="E484" s="44"/>
      <c r="F484" s="250" t="s">
        <v>1833</v>
      </c>
      <c r="G484" s="44"/>
      <c r="H484" s="44"/>
      <c r="I484" s="231"/>
      <c r="J484" s="44"/>
      <c r="K484" s="44"/>
      <c r="L484" s="48"/>
      <c r="M484" s="232"/>
      <c r="N484" s="233"/>
      <c r="O484" s="88"/>
      <c r="P484" s="88"/>
      <c r="Q484" s="88"/>
      <c r="R484" s="88"/>
      <c r="S484" s="88"/>
      <c r="T484" s="89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T484" s="20" t="s">
        <v>253</v>
      </c>
      <c r="AU484" s="20" t="s">
        <v>21</v>
      </c>
    </row>
    <row r="485" s="13" customFormat="1">
      <c r="A485" s="13"/>
      <c r="B485" s="234"/>
      <c r="C485" s="235"/>
      <c r="D485" s="229" t="s">
        <v>166</v>
      </c>
      <c r="E485" s="236" t="s">
        <v>44</v>
      </c>
      <c r="F485" s="237" t="s">
        <v>1834</v>
      </c>
      <c r="G485" s="235"/>
      <c r="H485" s="238">
        <v>742.66999999999996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166</v>
      </c>
      <c r="AU485" s="244" t="s">
        <v>21</v>
      </c>
      <c r="AV485" s="13" t="s">
        <v>21</v>
      </c>
      <c r="AW485" s="13" t="s">
        <v>42</v>
      </c>
      <c r="AX485" s="13" t="s">
        <v>90</v>
      </c>
      <c r="AY485" s="244" t="s">
        <v>152</v>
      </c>
    </row>
    <row r="486" s="2" customFormat="1" ht="24.15" customHeight="1">
      <c r="A486" s="42"/>
      <c r="B486" s="43"/>
      <c r="C486" s="216" t="s">
        <v>1274</v>
      </c>
      <c r="D486" s="216" t="s">
        <v>155</v>
      </c>
      <c r="E486" s="217" t="s">
        <v>1835</v>
      </c>
      <c r="F486" s="218" t="s">
        <v>1836</v>
      </c>
      <c r="G486" s="219" t="s">
        <v>432</v>
      </c>
      <c r="H486" s="220">
        <v>24</v>
      </c>
      <c r="I486" s="221"/>
      <c r="J486" s="222">
        <f>ROUND(I486*H486,2)</f>
        <v>0</v>
      </c>
      <c r="K486" s="218" t="s">
        <v>251</v>
      </c>
      <c r="L486" s="48"/>
      <c r="M486" s="223" t="s">
        <v>44</v>
      </c>
      <c r="N486" s="224" t="s">
        <v>53</v>
      </c>
      <c r="O486" s="88"/>
      <c r="P486" s="225">
        <f>O486*H486</f>
        <v>0</v>
      </c>
      <c r="Q486" s="225">
        <v>0.00092000000000000003</v>
      </c>
      <c r="R486" s="225">
        <f>Q486*H486</f>
        <v>0.022080000000000002</v>
      </c>
      <c r="S486" s="225">
        <v>0</v>
      </c>
      <c r="T486" s="226">
        <f>S486*H486</f>
        <v>0</v>
      </c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R486" s="227" t="s">
        <v>171</v>
      </c>
      <c r="AT486" s="227" t="s">
        <v>155</v>
      </c>
      <c r="AU486" s="227" t="s">
        <v>21</v>
      </c>
      <c r="AY486" s="20" t="s">
        <v>152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20" t="s">
        <v>90</v>
      </c>
      <c r="BK486" s="228">
        <f>ROUND(I486*H486,2)</f>
        <v>0</v>
      </c>
      <c r="BL486" s="20" t="s">
        <v>171</v>
      </c>
      <c r="BM486" s="227" t="s">
        <v>1837</v>
      </c>
    </row>
    <row r="487" s="2" customFormat="1">
      <c r="A487" s="42"/>
      <c r="B487" s="43"/>
      <c r="C487" s="44"/>
      <c r="D487" s="249" t="s">
        <v>253</v>
      </c>
      <c r="E487" s="44"/>
      <c r="F487" s="250" t="s">
        <v>1838</v>
      </c>
      <c r="G487" s="44"/>
      <c r="H487" s="44"/>
      <c r="I487" s="231"/>
      <c r="J487" s="44"/>
      <c r="K487" s="44"/>
      <c r="L487" s="48"/>
      <c r="M487" s="232"/>
      <c r="N487" s="233"/>
      <c r="O487" s="88"/>
      <c r="P487" s="88"/>
      <c r="Q487" s="88"/>
      <c r="R487" s="88"/>
      <c r="S487" s="88"/>
      <c r="T487" s="89"/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T487" s="20" t="s">
        <v>253</v>
      </c>
      <c r="AU487" s="20" t="s">
        <v>21</v>
      </c>
    </row>
    <row r="488" s="13" customFormat="1">
      <c r="A488" s="13"/>
      <c r="B488" s="234"/>
      <c r="C488" s="235"/>
      <c r="D488" s="229" t="s">
        <v>166</v>
      </c>
      <c r="E488" s="236" t="s">
        <v>44</v>
      </c>
      <c r="F488" s="237" t="s">
        <v>1839</v>
      </c>
      <c r="G488" s="235"/>
      <c r="H488" s="238">
        <v>24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166</v>
      </c>
      <c r="AU488" s="244" t="s">
        <v>21</v>
      </c>
      <c r="AV488" s="13" t="s">
        <v>21</v>
      </c>
      <c r="AW488" s="13" t="s">
        <v>42</v>
      </c>
      <c r="AX488" s="13" t="s">
        <v>90</v>
      </c>
      <c r="AY488" s="244" t="s">
        <v>152</v>
      </c>
    </row>
    <row r="489" s="2" customFormat="1" ht="16.5" customHeight="1">
      <c r="A489" s="42"/>
      <c r="B489" s="43"/>
      <c r="C489" s="216" t="s">
        <v>1280</v>
      </c>
      <c r="D489" s="216" t="s">
        <v>155</v>
      </c>
      <c r="E489" s="217" t="s">
        <v>1840</v>
      </c>
      <c r="F489" s="218" t="s">
        <v>1841</v>
      </c>
      <c r="G489" s="219" t="s">
        <v>432</v>
      </c>
      <c r="H489" s="220">
        <v>4</v>
      </c>
      <c r="I489" s="221"/>
      <c r="J489" s="222">
        <f>ROUND(I489*H489,2)</f>
        <v>0</v>
      </c>
      <c r="K489" s="218" t="s">
        <v>251</v>
      </c>
      <c r="L489" s="48"/>
      <c r="M489" s="223" t="s">
        <v>44</v>
      </c>
      <c r="N489" s="224" t="s">
        <v>53</v>
      </c>
      <c r="O489" s="88"/>
      <c r="P489" s="225">
        <f>O489*H489</f>
        <v>0</v>
      </c>
      <c r="Q489" s="225">
        <v>0.00266</v>
      </c>
      <c r="R489" s="225">
        <f>Q489*H489</f>
        <v>0.01064</v>
      </c>
      <c r="S489" s="225">
        <v>0</v>
      </c>
      <c r="T489" s="226">
        <f>S489*H489</f>
        <v>0</v>
      </c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R489" s="227" t="s">
        <v>171</v>
      </c>
      <c r="AT489" s="227" t="s">
        <v>155</v>
      </c>
      <c r="AU489" s="227" t="s">
        <v>21</v>
      </c>
      <c r="AY489" s="20" t="s">
        <v>152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20" t="s">
        <v>90</v>
      </c>
      <c r="BK489" s="228">
        <f>ROUND(I489*H489,2)</f>
        <v>0</v>
      </c>
      <c r="BL489" s="20" t="s">
        <v>171</v>
      </c>
      <c r="BM489" s="227" t="s">
        <v>1842</v>
      </c>
    </row>
    <row r="490" s="2" customFormat="1">
      <c r="A490" s="42"/>
      <c r="B490" s="43"/>
      <c r="C490" s="44"/>
      <c r="D490" s="249" t="s">
        <v>253</v>
      </c>
      <c r="E490" s="44"/>
      <c r="F490" s="250" t="s">
        <v>1843</v>
      </c>
      <c r="G490" s="44"/>
      <c r="H490" s="44"/>
      <c r="I490" s="231"/>
      <c r="J490" s="44"/>
      <c r="K490" s="44"/>
      <c r="L490" s="48"/>
      <c r="M490" s="232"/>
      <c r="N490" s="233"/>
      <c r="O490" s="88"/>
      <c r="P490" s="88"/>
      <c r="Q490" s="88"/>
      <c r="R490" s="88"/>
      <c r="S490" s="88"/>
      <c r="T490" s="89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T490" s="20" t="s">
        <v>253</v>
      </c>
      <c r="AU490" s="20" t="s">
        <v>21</v>
      </c>
    </row>
    <row r="491" s="13" customFormat="1">
      <c r="A491" s="13"/>
      <c r="B491" s="234"/>
      <c r="C491" s="235"/>
      <c r="D491" s="229" t="s">
        <v>166</v>
      </c>
      <c r="E491" s="236" t="s">
        <v>44</v>
      </c>
      <c r="F491" s="237" t="s">
        <v>1844</v>
      </c>
      <c r="G491" s="235"/>
      <c r="H491" s="238">
        <v>4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166</v>
      </c>
      <c r="AU491" s="244" t="s">
        <v>21</v>
      </c>
      <c r="AV491" s="13" t="s">
        <v>21</v>
      </c>
      <c r="AW491" s="13" t="s">
        <v>42</v>
      </c>
      <c r="AX491" s="13" t="s">
        <v>90</v>
      </c>
      <c r="AY491" s="244" t="s">
        <v>152</v>
      </c>
    </row>
    <row r="492" s="2" customFormat="1" ht="16.5" customHeight="1">
      <c r="A492" s="42"/>
      <c r="B492" s="43"/>
      <c r="C492" s="216" t="s">
        <v>1289</v>
      </c>
      <c r="D492" s="216" t="s">
        <v>155</v>
      </c>
      <c r="E492" s="217" t="s">
        <v>1354</v>
      </c>
      <c r="F492" s="218" t="s">
        <v>1845</v>
      </c>
      <c r="G492" s="219" t="s">
        <v>432</v>
      </c>
      <c r="H492" s="220">
        <v>1</v>
      </c>
      <c r="I492" s="221"/>
      <c r="J492" s="222">
        <f>ROUND(I492*H492,2)</f>
        <v>0</v>
      </c>
      <c r="K492" s="218" t="s">
        <v>44</v>
      </c>
      <c r="L492" s="48"/>
      <c r="M492" s="223" t="s">
        <v>44</v>
      </c>
      <c r="N492" s="224" t="s">
        <v>53</v>
      </c>
      <c r="O492" s="88"/>
      <c r="P492" s="225">
        <f>O492*H492</f>
        <v>0</v>
      </c>
      <c r="Q492" s="225">
        <v>0</v>
      </c>
      <c r="R492" s="225">
        <f>Q492*H492</f>
        <v>0</v>
      </c>
      <c r="S492" s="225">
        <v>0</v>
      </c>
      <c r="T492" s="226">
        <f>S492*H492</f>
        <v>0</v>
      </c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R492" s="227" t="s">
        <v>171</v>
      </c>
      <c r="AT492" s="227" t="s">
        <v>155</v>
      </c>
      <c r="AU492" s="227" t="s">
        <v>21</v>
      </c>
      <c r="AY492" s="20" t="s">
        <v>152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20" t="s">
        <v>90</v>
      </c>
      <c r="BK492" s="228">
        <f>ROUND(I492*H492,2)</f>
        <v>0</v>
      </c>
      <c r="BL492" s="20" t="s">
        <v>171</v>
      </c>
      <c r="BM492" s="227" t="s">
        <v>1846</v>
      </c>
    </row>
    <row r="493" s="13" customFormat="1">
      <c r="A493" s="13"/>
      <c r="B493" s="234"/>
      <c r="C493" s="235"/>
      <c r="D493" s="229" t="s">
        <v>166</v>
      </c>
      <c r="E493" s="236" t="s">
        <v>44</v>
      </c>
      <c r="F493" s="237" t="s">
        <v>90</v>
      </c>
      <c r="G493" s="235"/>
      <c r="H493" s="238">
        <v>1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166</v>
      </c>
      <c r="AU493" s="244" t="s">
        <v>21</v>
      </c>
      <c r="AV493" s="13" t="s">
        <v>21</v>
      </c>
      <c r="AW493" s="13" t="s">
        <v>42</v>
      </c>
      <c r="AX493" s="13" t="s">
        <v>90</v>
      </c>
      <c r="AY493" s="244" t="s">
        <v>152</v>
      </c>
    </row>
    <row r="494" s="2" customFormat="1" ht="16.5" customHeight="1">
      <c r="A494" s="42"/>
      <c r="B494" s="43"/>
      <c r="C494" s="216" t="s">
        <v>1295</v>
      </c>
      <c r="D494" s="216" t="s">
        <v>155</v>
      </c>
      <c r="E494" s="217" t="s">
        <v>1847</v>
      </c>
      <c r="F494" s="218" t="s">
        <v>1848</v>
      </c>
      <c r="G494" s="219" t="s">
        <v>432</v>
      </c>
      <c r="H494" s="220">
        <v>2</v>
      </c>
      <c r="I494" s="221"/>
      <c r="J494" s="222">
        <f>ROUND(I494*H494,2)</f>
        <v>0</v>
      </c>
      <c r="K494" s="218" t="s">
        <v>44</v>
      </c>
      <c r="L494" s="48"/>
      <c r="M494" s="223" t="s">
        <v>44</v>
      </c>
      <c r="N494" s="224" t="s">
        <v>53</v>
      </c>
      <c r="O494" s="88"/>
      <c r="P494" s="225">
        <f>O494*H494</f>
        <v>0</v>
      </c>
      <c r="Q494" s="225">
        <v>0</v>
      </c>
      <c r="R494" s="225">
        <f>Q494*H494</f>
        <v>0</v>
      </c>
      <c r="S494" s="225">
        <v>0</v>
      </c>
      <c r="T494" s="226">
        <f>S494*H494</f>
        <v>0</v>
      </c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R494" s="227" t="s">
        <v>171</v>
      </c>
      <c r="AT494" s="227" t="s">
        <v>155</v>
      </c>
      <c r="AU494" s="227" t="s">
        <v>21</v>
      </c>
      <c r="AY494" s="20" t="s">
        <v>152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20" t="s">
        <v>90</v>
      </c>
      <c r="BK494" s="228">
        <f>ROUND(I494*H494,2)</f>
        <v>0</v>
      </c>
      <c r="BL494" s="20" t="s">
        <v>171</v>
      </c>
      <c r="BM494" s="227" t="s">
        <v>1849</v>
      </c>
    </row>
    <row r="495" s="13" customFormat="1">
      <c r="A495" s="13"/>
      <c r="B495" s="234"/>
      <c r="C495" s="235"/>
      <c r="D495" s="229" t="s">
        <v>166</v>
      </c>
      <c r="E495" s="236" t="s">
        <v>44</v>
      </c>
      <c r="F495" s="237" t="s">
        <v>1850</v>
      </c>
      <c r="G495" s="235"/>
      <c r="H495" s="238">
        <v>2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166</v>
      </c>
      <c r="AU495" s="244" t="s">
        <v>21</v>
      </c>
      <c r="AV495" s="13" t="s">
        <v>21</v>
      </c>
      <c r="AW495" s="13" t="s">
        <v>42</v>
      </c>
      <c r="AX495" s="13" t="s">
        <v>90</v>
      </c>
      <c r="AY495" s="244" t="s">
        <v>152</v>
      </c>
    </row>
    <row r="496" s="12" customFormat="1" ht="22.8" customHeight="1">
      <c r="A496" s="12"/>
      <c r="B496" s="200"/>
      <c r="C496" s="201"/>
      <c r="D496" s="202" t="s">
        <v>81</v>
      </c>
      <c r="E496" s="214" t="s">
        <v>192</v>
      </c>
      <c r="F496" s="214" t="s">
        <v>679</v>
      </c>
      <c r="G496" s="201"/>
      <c r="H496" s="201"/>
      <c r="I496" s="204"/>
      <c r="J496" s="215">
        <f>BK496</f>
        <v>0</v>
      </c>
      <c r="K496" s="201"/>
      <c r="L496" s="206"/>
      <c r="M496" s="207"/>
      <c r="N496" s="208"/>
      <c r="O496" s="208"/>
      <c r="P496" s="209">
        <f>SUM(P497:P511)</f>
        <v>0</v>
      </c>
      <c r="Q496" s="208"/>
      <c r="R496" s="209">
        <f>SUM(R497:R511)</f>
        <v>7.3407300000000006</v>
      </c>
      <c r="S496" s="208"/>
      <c r="T496" s="210">
        <f>SUM(T497:T511)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1" t="s">
        <v>90</v>
      </c>
      <c r="AT496" s="212" t="s">
        <v>81</v>
      </c>
      <c r="AU496" s="212" t="s">
        <v>90</v>
      </c>
      <c r="AY496" s="211" t="s">
        <v>152</v>
      </c>
      <c r="BK496" s="213">
        <f>SUM(BK497:BK511)</f>
        <v>0</v>
      </c>
    </row>
    <row r="497" s="2" customFormat="1" ht="24.15" customHeight="1">
      <c r="A497" s="42"/>
      <c r="B497" s="43"/>
      <c r="C497" s="216" t="s">
        <v>1301</v>
      </c>
      <c r="D497" s="216" t="s">
        <v>155</v>
      </c>
      <c r="E497" s="217" t="s">
        <v>1851</v>
      </c>
      <c r="F497" s="218" t="s">
        <v>1852</v>
      </c>
      <c r="G497" s="219" t="s">
        <v>283</v>
      </c>
      <c r="H497" s="220">
        <v>42</v>
      </c>
      <c r="I497" s="221"/>
      <c r="J497" s="222">
        <f>ROUND(I497*H497,2)</f>
        <v>0</v>
      </c>
      <c r="K497" s="218" t="s">
        <v>251</v>
      </c>
      <c r="L497" s="48"/>
      <c r="M497" s="223" t="s">
        <v>44</v>
      </c>
      <c r="N497" s="224" t="s">
        <v>53</v>
      </c>
      <c r="O497" s="88"/>
      <c r="P497" s="225">
        <f>O497*H497</f>
        <v>0</v>
      </c>
      <c r="Q497" s="225">
        <v>0.16850000000000001</v>
      </c>
      <c r="R497" s="225">
        <f>Q497*H497</f>
        <v>7.0770000000000008</v>
      </c>
      <c r="S497" s="225">
        <v>0</v>
      </c>
      <c r="T497" s="226">
        <f>S497*H497</f>
        <v>0</v>
      </c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R497" s="227" t="s">
        <v>171</v>
      </c>
      <c r="AT497" s="227" t="s">
        <v>155</v>
      </c>
      <c r="AU497" s="227" t="s">
        <v>21</v>
      </c>
      <c r="AY497" s="20" t="s">
        <v>152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20" t="s">
        <v>90</v>
      </c>
      <c r="BK497" s="228">
        <f>ROUND(I497*H497,2)</f>
        <v>0</v>
      </c>
      <c r="BL497" s="20" t="s">
        <v>171</v>
      </c>
      <c r="BM497" s="227" t="s">
        <v>1853</v>
      </c>
    </row>
    <row r="498" s="2" customFormat="1">
      <c r="A498" s="42"/>
      <c r="B498" s="43"/>
      <c r="C498" s="44"/>
      <c r="D498" s="249" t="s">
        <v>253</v>
      </c>
      <c r="E498" s="44"/>
      <c r="F498" s="250" t="s">
        <v>1854</v>
      </c>
      <c r="G498" s="44"/>
      <c r="H498" s="44"/>
      <c r="I498" s="231"/>
      <c r="J498" s="44"/>
      <c r="K498" s="44"/>
      <c r="L498" s="48"/>
      <c r="M498" s="232"/>
      <c r="N498" s="233"/>
      <c r="O498" s="88"/>
      <c r="P498" s="88"/>
      <c r="Q498" s="88"/>
      <c r="R498" s="88"/>
      <c r="S498" s="88"/>
      <c r="T498" s="89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T498" s="20" t="s">
        <v>253</v>
      </c>
      <c r="AU498" s="20" t="s">
        <v>21</v>
      </c>
    </row>
    <row r="499" s="13" customFormat="1">
      <c r="A499" s="13"/>
      <c r="B499" s="234"/>
      <c r="C499" s="235"/>
      <c r="D499" s="229" t="s">
        <v>166</v>
      </c>
      <c r="E499" s="236" t="s">
        <v>44</v>
      </c>
      <c r="F499" s="237" t="s">
        <v>1459</v>
      </c>
      <c r="G499" s="235"/>
      <c r="H499" s="238">
        <v>42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166</v>
      </c>
      <c r="AU499" s="244" t="s">
        <v>21</v>
      </c>
      <c r="AV499" s="13" t="s">
        <v>21</v>
      </c>
      <c r="AW499" s="13" t="s">
        <v>42</v>
      </c>
      <c r="AX499" s="13" t="s">
        <v>90</v>
      </c>
      <c r="AY499" s="244" t="s">
        <v>152</v>
      </c>
    </row>
    <row r="500" s="2" customFormat="1" ht="33" customHeight="1">
      <c r="A500" s="42"/>
      <c r="B500" s="43"/>
      <c r="C500" s="216" t="s">
        <v>1307</v>
      </c>
      <c r="D500" s="216" t="s">
        <v>155</v>
      </c>
      <c r="E500" s="217" t="s">
        <v>1400</v>
      </c>
      <c r="F500" s="218" t="s">
        <v>1401</v>
      </c>
      <c r="G500" s="219" t="s">
        <v>283</v>
      </c>
      <c r="H500" s="220">
        <v>432</v>
      </c>
      <c r="I500" s="221"/>
      <c r="J500" s="222">
        <f>ROUND(I500*H500,2)</f>
        <v>0</v>
      </c>
      <c r="K500" s="218" t="s">
        <v>251</v>
      </c>
      <c r="L500" s="48"/>
      <c r="M500" s="223" t="s">
        <v>44</v>
      </c>
      <c r="N500" s="224" t="s">
        <v>53</v>
      </c>
      <c r="O500" s="88"/>
      <c r="P500" s="225">
        <f>O500*H500</f>
        <v>0</v>
      </c>
      <c r="Q500" s="225">
        <v>0.00060999999999999997</v>
      </c>
      <c r="R500" s="225">
        <f>Q500*H500</f>
        <v>0.26351999999999998</v>
      </c>
      <c r="S500" s="225">
        <v>0</v>
      </c>
      <c r="T500" s="226">
        <f>S500*H500</f>
        <v>0</v>
      </c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R500" s="227" t="s">
        <v>171</v>
      </c>
      <c r="AT500" s="227" t="s">
        <v>155</v>
      </c>
      <c r="AU500" s="227" t="s">
        <v>21</v>
      </c>
      <c r="AY500" s="20" t="s">
        <v>152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20" t="s">
        <v>90</v>
      </c>
      <c r="BK500" s="228">
        <f>ROUND(I500*H500,2)</f>
        <v>0</v>
      </c>
      <c r="BL500" s="20" t="s">
        <v>171</v>
      </c>
      <c r="BM500" s="227" t="s">
        <v>1855</v>
      </c>
    </row>
    <row r="501" s="2" customFormat="1">
      <c r="A501" s="42"/>
      <c r="B501" s="43"/>
      <c r="C501" s="44"/>
      <c r="D501" s="249" t="s">
        <v>253</v>
      </c>
      <c r="E501" s="44"/>
      <c r="F501" s="250" t="s">
        <v>1403</v>
      </c>
      <c r="G501" s="44"/>
      <c r="H501" s="44"/>
      <c r="I501" s="231"/>
      <c r="J501" s="44"/>
      <c r="K501" s="44"/>
      <c r="L501" s="48"/>
      <c r="M501" s="232"/>
      <c r="N501" s="233"/>
      <c r="O501" s="88"/>
      <c r="P501" s="88"/>
      <c r="Q501" s="88"/>
      <c r="R501" s="88"/>
      <c r="S501" s="88"/>
      <c r="T501" s="89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T501" s="20" t="s">
        <v>253</v>
      </c>
      <c r="AU501" s="20" t="s">
        <v>21</v>
      </c>
    </row>
    <row r="502" s="13" customFormat="1">
      <c r="A502" s="13"/>
      <c r="B502" s="234"/>
      <c r="C502" s="235"/>
      <c r="D502" s="229" t="s">
        <v>166</v>
      </c>
      <c r="E502" s="236" t="s">
        <v>44</v>
      </c>
      <c r="F502" s="237" t="s">
        <v>1856</v>
      </c>
      <c r="G502" s="235"/>
      <c r="H502" s="238">
        <v>432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166</v>
      </c>
      <c r="AU502" s="244" t="s">
        <v>21</v>
      </c>
      <c r="AV502" s="13" t="s">
        <v>21</v>
      </c>
      <c r="AW502" s="13" t="s">
        <v>42</v>
      </c>
      <c r="AX502" s="13" t="s">
        <v>90</v>
      </c>
      <c r="AY502" s="244" t="s">
        <v>152</v>
      </c>
    </row>
    <row r="503" s="2" customFormat="1" ht="16.5" customHeight="1">
      <c r="A503" s="42"/>
      <c r="B503" s="43"/>
      <c r="C503" s="216" t="s">
        <v>1312</v>
      </c>
      <c r="D503" s="216" t="s">
        <v>155</v>
      </c>
      <c r="E503" s="217" t="s">
        <v>1857</v>
      </c>
      <c r="F503" s="218" t="s">
        <v>1858</v>
      </c>
      <c r="G503" s="219" t="s">
        <v>283</v>
      </c>
      <c r="H503" s="220">
        <v>432</v>
      </c>
      <c r="I503" s="221"/>
      <c r="J503" s="222">
        <f>ROUND(I503*H503,2)</f>
        <v>0</v>
      </c>
      <c r="K503" s="218" t="s">
        <v>251</v>
      </c>
      <c r="L503" s="48"/>
      <c r="M503" s="223" t="s">
        <v>44</v>
      </c>
      <c r="N503" s="224" t="s">
        <v>53</v>
      </c>
      <c r="O503" s="88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R503" s="227" t="s">
        <v>171</v>
      </c>
      <c r="AT503" s="227" t="s">
        <v>155</v>
      </c>
      <c r="AU503" s="227" t="s">
        <v>21</v>
      </c>
      <c r="AY503" s="20" t="s">
        <v>152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20" t="s">
        <v>90</v>
      </c>
      <c r="BK503" s="228">
        <f>ROUND(I503*H503,2)</f>
        <v>0</v>
      </c>
      <c r="BL503" s="20" t="s">
        <v>171</v>
      </c>
      <c r="BM503" s="227" t="s">
        <v>1859</v>
      </c>
    </row>
    <row r="504" s="2" customFormat="1">
      <c r="A504" s="42"/>
      <c r="B504" s="43"/>
      <c r="C504" s="44"/>
      <c r="D504" s="249" t="s">
        <v>253</v>
      </c>
      <c r="E504" s="44"/>
      <c r="F504" s="250" t="s">
        <v>1860</v>
      </c>
      <c r="G504" s="44"/>
      <c r="H504" s="44"/>
      <c r="I504" s="231"/>
      <c r="J504" s="44"/>
      <c r="K504" s="44"/>
      <c r="L504" s="48"/>
      <c r="M504" s="232"/>
      <c r="N504" s="233"/>
      <c r="O504" s="88"/>
      <c r="P504" s="88"/>
      <c r="Q504" s="88"/>
      <c r="R504" s="88"/>
      <c r="S504" s="88"/>
      <c r="T504" s="89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T504" s="20" t="s">
        <v>253</v>
      </c>
      <c r="AU504" s="20" t="s">
        <v>21</v>
      </c>
    </row>
    <row r="505" s="13" customFormat="1">
      <c r="A505" s="13"/>
      <c r="B505" s="234"/>
      <c r="C505" s="235"/>
      <c r="D505" s="229" t="s">
        <v>166</v>
      </c>
      <c r="E505" s="236" t="s">
        <v>44</v>
      </c>
      <c r="F505" s="237" t="s">
        <v>1856</v>
      </c>
      <c r="G505" s="235"/>
      <c r="H505" s="238">
        <v>432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166</v>
      </c>
      <c r="AU505" s="244" t="s">
        <v>21</v>
      </c>
      <c r="AV505" s="13" t="s">
        <v>21</v>
      </c>
      <c r="AW505" s="13" t="s">
        <v>42</v>
      </c>
      <c r="AX505" s="13" t="s">
        <v>90</v>
      </c>
      <c r="AY505" s="244" t="s">
        <v>152</v>
      </c>
    </row>
    <row r="506" s="2" customFormat="1" ht="16.5" customHeight="1">
      <c r="A506" s="42"/>
      <c r="B506" s="43"/>
      <c r="C506" s="216" t="s">
        <v>1320</v>
      </c>
      <c r="D506" s="216" t="s">
        <v>155</v>
      </c>
      <c r="E506" s="217" t="s">
        <v>1861</v>
      </c>
      <c r="F506" s="218" t="s">
        <v>1862</v>
      </c>
      <c r="G506" s="219" t="s">
        <v>283</v>
      </c>
      <c r="H506" s="220">
        <v>10.5</v>
      </c>
      <c r="I506" s="221"/>
      <c r="J506" s="222">
        <f>ROUND(I506*H506,2)</f>
        <v>0</v>
      </c>
      <c r="K506" s="218" t="s">
        <v>251</v>
      </c>
      <c r="L506" s="48"/>
      <c r="M506" s="223" t="s">
        <v>44</v>
      </c>
      <c r="N506" s="224" t="s">
        <v>53</v>
      </c>
      <c r="O506" s="88"/>
      <c r="P506" s="225">
        <f>O506*H506</f>
        <v>0</v>
      </c>
      <c r="Q506" s="225">
        <v>2.0000000000000002E-05</v>
      </c>
      <c r="R506" s="225">
        <f>Q506*H506</f>
        <v>0.00021000000000000001</v>
      </c>
      <c r="S506" s="225">
        <v>0</v>
      </c>
      <c r="T506" s="226">
        <f>S506*H506</f>
        <v>0</v>
      </c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R506" s="227" t="s">
        <v>171</v>
      </c>
      <c r="AT506" s="227" t="s">
        <v>155</v>
      </c>
      <c r="AU506" s="227" t="s">
        <v>21</v>
      </c>
      <c r="AY506" s="20" t="s">
        <v>152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20" t="s">
        <v>90</v>
      </c>
      <c r="BK506" s="228">
        <f>ROUND(I506*H506,2)</f>
        <v>0</v>
      </c>
      <c r="BL506" s="20" t="s">
        <v>171</v>
      </c>
      <c r="BM506" s="227" t="s">
        <v>1863</v>
      </c>
    </row>
    <row r="507" s="2" customFormat="1">
      <c r="A507" s="42"/>
      <c r="B507" s="43"/>
      <c r="C507" s="44"/>
      <c r="D507" s="249" t="s">
        <v>253</v>
      </c>
      <c r="E507" s="44"/>
      <c r="F507" s="250" t="s">
        <v>1864</v>
      </c>
      <c r="G507" s="44"/>
      <c r="H507" s="44"/>
      <c r="I507" s="231"/>
      <c r="J507" s="44"/>
      <c r="K507" s="44"/>
      <c r="L507" s="48"/>
      <c r="M507" s="232"/>
      <c r="N507" s="233"/>
      <c r="O507" s="88"/>
      <c r="P507" s="88"/>
      <c r="Q507" s="88"/>
      <c r="R507" s="88"/>
      <c r="S507" s="88"/>
      <c r="T507" s="89"/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T507" s="20" t="s">
        <v>253</v>
      </c>
      <c r="AU507" s="20" t="s">
        <v>21</v>
      </c>
    </row>
    <row r="508" s="13" customFormat="1">
      <c r="A508" s="13"/>
      <c r="B508" s="234"/>
      <c r="C508" s="235"/>
      <c r="D508" s="229" t="s">
        <v>166</v>
      </c>
      <c r="E508" s="236" t="s">
        <v>44</v>
      </c>
      <c r="F508" s="237" t="s">
        <v>1865</v>
      </c>
      <c r="G508" s="235"/>
      <c r="H508" s="238">
        <v>10.5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166</v>
      </c>
      <c r="AU508" s="244" t="s">
        <v>21</v>
      </c>
      <c r="AV508" s="13" t="s">
        <v>21</v>
      </c>
      <c r="AW508" s="13" t="s">
        <v>42</v>
      </c>
      <c r="AX508" s="13" t="s">
        <v>90</v>
      </c>
      <c r="AY508" s="244" t="s">
        <v>152</v>
      </c>
    </row>
    <row r="509" s="2" customFormat="1" ht="37.8" customHeight="1">
      <c r="A509" s="42"/>
      <c r="B509" s="43"/>
      <c r="C509" s="216" t="s">
        <v>1324</v>
      </c>
      <c r="D509" s="216" t="s">
        <v>155</v>
      </c>
      <c r="E509" s="217" t="s">
        <v>1866</v>
      </c>
      <c r="F509" s="218" t="s">
        <v>1867</v>
      </c>
      <c r="G509" s="219" t="s">
        <v>283</v>
      </c>
      <c r="H509" s="220">
        <v>42</v>
      </c>
      <c r="I509" s="221"/>
      <c r="J509" s="222">
        <f>ROUND(I509*H509,2)</f>
        <v>0</v>
      </c>
      <c r="K509" s="218" t="s">
        <v>251</v>
      </c>
      <c r="L509" s="48"/>
      <c r="M509" s="223" t="s">
        <v>44</v>
      </c>
      <c r="N509" s="224" t="s">
        <v>53</v>
      </c>
      <c r="O509" s="88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R509" s="227" t="s">
        <v>171</v>
      </c>
      <c r="AT509" s="227" t="s">
        <v>155</v>
      </c>
      <c r="AU509" s="227" t="s">
        <v>21</v>
      </c>
      <c r="AY509" s="20" t="s">
        <v>152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20" t="s">
        <v>90</v>
      </c>
      <c r="BK509" s="228">
        <f>ROUND(I509*H509,2)</f>
        <v>0</v>
      </c>
      <c r="BL509" s="20" t="s">
        <v>171</v>
      </c>
      <c r="BM509" s="227" t="s">
        <v>1868</v>
      </c>
    </row>
    <row r="510" s="2" customFormat="1">
      <c r="A510" s="42"/>
      <c r="B510" s="43"/>
      <c r="C510" s="44"/>
      <c r="D510" s="249" t="s">
        <v>253</v>
      </c>
      <c r="E510" s="44"/>
      <c r="F510" s="250" t="s">
        <v>1869</v>
      </c>
      <c r="G510" s="44"/>
      <c r="H510" s="44"/>
      <c r="I510" s="231"/>
      <c r="J510" s="44"/>
      <c r="K510" s="44"/>
      <c r="L510" s="48"/>
      <c r="M510" s="232"/>
      <c r="N510" s="233"/>
      <c r="O510" s="88"/>
      <c r="P510" s="88"/>
      <c r="Q510" s="88"/>
      <c r="R510" s="88"/>
      <c r="S510" s="88"/>
      <c r="T510" s="89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T510" s="20" t="s">
        <v>253</v>
      </c>
      <c r="AU510" s="20" t="s">
        <v>21</v>
      </c>
    </row>
    <row r="511" s="13" customFormat="1">
      <c r="A511" s="13"/>
      <c r="B511" s="234"/>
      <c r="C511" s="235"/>
      <c r="D511" s="229" t="s">
        <v>166</v>
      </c>
      <c r="E511" s="236" t="s">
        <v>44</v>
      </c>
      <c r="F511" s="237" t="s">
        <v>1459</v>
      </c>
      <c r="G511" s="235"/>
      <c r="H511" s="238">
        <v>42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166</v>
      </c>
      <c r="AU511" s="244" t="s">
        <v>21</v>
      </c>
      <c r="AV511" s="13" t="s">
        <v>21</v>
      </c>
      <c r="AW511" s="13" t="s">
        <v>42</v>
      </c>
      <c r="AX511" s="13" t="s">
        <v>90</v>
      </c>
      <c r="AY511" s="244" t="s">
        <v>152</v>
      </c>
    </row>
    <row r="512" s="12" customFormat="1" ht="22.8" customHeight="1">
      <c r="A512" s="12"/>
      <c r="B512" s="200"/>
      <c r="C512" s="201"/>
      <c r="D512" s="202" t="s">
        <v>81</v>
      </c>
      <c r="E512" s="214" t="s">
        <v>691</v>
      </c>
      <c r="F512" s="214" t="s">
        <v>692</v>
      </c>
      <c r="G512" s="201"/>
      <c r="H512" s="201"/>
      <c r="I512" s="204"/>
      <c r="J512" s="215">
        <f>BK512</f>
        <v>0</v>
      </c>
      <c r="K512" s="201"/>
      <c r="L512" s="206"/>
      <c r="M512" s="207"/>
      <c r="N512" s="208"/>
      <c r="O512" s="208"/>
      <c r="P512" s="209">
        <f>SUM(P513:P543)</f>
        <v>0</v>
      </c>
      <c r="Q512" s="208"/>
      <c r="R512" s="209">
        <f>SUM(R513:R543)</f>
        <v>0</v>
      </c>
      <c r="S512" s="208"/>
      <c r="T512" s="210">
        <f>SUM(T513:T543)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1" t="s">
        <v>90</v>
      </c>
      <c r="AT512" s="212" t="s">
        <v>81</v>
      </c>
      <c r="AU512" s="212" t="s">
        <v>90</v>
      </c>
      <c r="AY512" s="211" t="s">
        <v>152</v>
      </c>
      <c r="BK512" s="213">
        <f>SUM(BK513:BK543)</f>
        <v>0</v>
      </c>
    </row>
    <row r="513" s="2" customFormat="1" ht="24.15" customHeight="1">
      <c r="A513" s="42"/>
      <c r="B513" s="43"/>
      <c r="C513" s="216" t="s">
        <v>1329</v>
      </c>
      <c r="D513" s="216" t="s">
        <v>155</v>
      </c>
      <c r="E513" s="217" t="s">
        <v>706</v>
      </c>
      <c r="F513" s="218" t="s">
        <v>707</v>
      </c>
      <c r="G513" s="219" t="s">
        <v>365</v>
      </c>
      <c r="H513" s="220">
        <v>1103.5250000000001</v>
      </c>
      <c r="I513" s="221"/>
      <c r="J513" s="222">
        <f>ROUND(I513*H513,2)</f>
        <v>0</v>
      </c>
      <c r="K513" s="218" t="s">
        <v>251</v>
      </c>
      <c r="L513" s="48"/>
      <c r="M513" s="223" t="s">
        <v>44</v>
      </c>
      <c r="N513" s="224" t="s">
        <v>53</v>
      </c>
      <c r="O513" s="88"/>
      <c r="P513" s="225">
        <f>O513*H513</f>
        <v>0</v>
      </c>
      <c r="Q513" s="225">
        <v>0</v>
      </c>
      <c r="R513" s="225">
        <f>Q513*H513</f>
        <v>0</v>
      </c>
      <c r="S513" s="225">
        <v>0</v>
      </c>
      <c r="T513" s="226">
        <f>S513*H513</f>
        <v>0</v>
      </c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R513" s="227" t="s">
        <v>171</v>
      </c>
      <c r="AT513" s="227" t="s">
        <v>155</v>
      </c>
      <c r="AU513" s="227" t="s">
        <v>21</v>
      </c>
      <c r="AY513" s="20" t="s">
        <v>152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20" t="s">
        <v>90</v>
      </c>
      <c r="BK513" s="228">
        <f>ROUND(I513*H513,2)</f>
        <v>0</v>
      </c>
      <c r="BL513" s="20" t="s">
        <v>171</v>
      </c>
      <c r="BM513" s="227" t="s">
        <v>1870</v>
      </c>
    </row>
    <row r="514" s="2" customFormat="1">
      <c r="A514" s="42"/>
      <c r="B514" s="43"/>
      <c r="C514" s="44"/>
      <c r="D514" s="249" t="s">
        <v>253</v>
      </c>
      <c r="E514" s="44"/>
      <c r="F514" s="250" t="s">
        <v>709</v>
      </c>
      <c r="G514" s="44"/>
      <c r="H514" s="44"/>
      <c r="I514" s="231"/>
      <c r="J514" s="44"/>
      <c r="K514" s="44"/>
      <c r="L514" s="48"/>
      <c r="M514" s="232"/>
      <c r="N514" s="233"/>
      <c r="O514" s="88"/>
      <c r="P514" s="88"/>
      <c r="Q514" s="88"/>
      <c r="R514" s="88"/>
      <c r="S514" s="88"/>
      <c r="T514" s="89"/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T514" s="20" t="s">
        <v>253</v>
      </c>
      <c r="AU514" s="20" t="s">
        <v>21</v>
      </c>
    </row>
    <row r="515" s="13" customFormat="1">
      <c r="A515" s="13"/>
      <c r="B515" s="234"/>
      <c r="C515" s="235"/>
      <c r="D515" s="229" t="s">
        <v>166</v>
      </c>
      <c r="E515" s="236" t="s">
        <v>44</v>
      </c>
      <c r="F515" s="237" t="s">
        <v>1871</v>
      </c>
      <c r="G515" s="235"/>
      <c r="H515" s="238">
        <v>399.65499999999997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166</v>
      </c>
      <c r="AU515" s="244" t="s">
        <v>21</v>
      </c>
      <c r="AV515" s="13" t="s">
        <v>21</v>
      </c>
      <c r="AW515" s="13" t="s">
        <v>42</v>
      </c>
      <c r="AX515" s="13" t="s">
        <v>82</v>
      </c>
      <c r="AY515" s="244" t="s">
        <v>152</v>
      </c>
    </row>
    <row r="516" s="13" customFormat="1">
      <c r="A516" s="13"/>
      <c r="B516" s="234"/>
      <c r="C516" s="235"/>
      <c r="D516" s="229" t="s">
        <v>166</v>
      </c>
      <c r="E516" s="236" t="s">
        <v>44</v>
      </c>
      <c r="F516" s="237" t="s">
        <v>1872</v>
      </c>
      <c r="G516" s="235"/>
      <c r="H516" s="238">
        <v>357.89999999999998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166</v>
      </c>
      <c r="AU516" s="244" t="s">
        <v>21</v>
      </c>
      <c r="AV516" s="13" t="s">
        <v>21</v>
      </c>
      <c r="AW516" s="13" t="s">
        <v>42</v>
      </c>
      <c r="AX516" s="13" t="s">
        <v>82</v>
      </c>
      <c r="AY516" s="244" t="s">
        <v>152</v>
      </c>
    </row>
    <row r="517" s="13" customFormat="1">
      <c r="A517" s="13"/>
      <c r="B517" s="234"/>
      <c r="C517" s="235"/>
      <c r="D517" s="229" t="s">
        <v>166</v>
      </c>
      <c r="E517" s="236" t="s">
        <v>44</v>
      </c>
      <c r="F517" s="237" t="s">
        <v>1873</v>
      </c>
      <c r="G517" s="235"/>
      <c r="H517" s="238">
        <v>345.97000000000003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166</v>
      </c>
      <c r="AU517" s="244" t="s">
        <v>21</v>
      </c>
      <c r="AV517" s="13" t="s">
        <v>21</v>
      </c>
      <c r="AW517" s="13" t="s">
        <v>42</v>
      </c>
      <c r="AX517" s="13" t="s">
        <v>82</v>
      </c>
      <c r="AY517" s="244" t="s">
        <v>152</v>
      </c>
    </row>
    <row r="518" s="14" customFormat="1">
      <c r="A518" s="14"/>
      <c r="B518" s="251"/>
      <c r="C518" s="252"/>
      <c r="D518" s="229" t="s">
        <v>166</v>
      </c>
      <c r="E518" s="253" t="s">
        <v>44</v>
      </c>
      <c r="F518" s="254" t="s">
        <v>261</v>
      </c>
      <c r="G518" s="252"/>
      <c r="H518" s="255">
        <v>1103.5250000000001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1" t="s">
        <v>166</v>
      </c>
      <c r="AU518" s="261" t="s">
        <v>21</v>
      </c>
      <c r="AV518" s="14" t="s">
        <v>171</v>
      </c>
      <c r="AW518" s="14" t="s">
        <v>42</v>
      </c>
      <c r="AX518" s="14" t="s">
        <v>90</v>
      </c>
      <c r="AY518" s="261" t="s">
        <v>152</v>
      </c>
    </row>
    <row r="519" s="2" customFormat="1" ht="24.15" customHeight="1">
      <c r="A519" s="42"/>
      <c r="B519" s="43"/>
      <c r="C519" s="216" t="s">
        <v>1333</v>
      </c>
      <c r="D519" s="216" t="s">
        <v>155</v>
      </c>
      <c r="E519" s="217" t="s">
        <v>713</v>
      </c>
      <c r="F519" s="218" t="s">
        <v>714</v>
      </c>
      <c r="G519" s="219" t="s">
        <v>365</v>
      </c>
      <c r="H519" s="220">
        <v>4414.1000000000004</v>
      </c>
      <c r="I519" s="221"/>
      <c r="J519" s="222">
        <f>ROUND(I519*H519,2)</f>
        <v>0</v>
      </c>
      <c r="K519" s="218" t="s">
        <v>251</v>
      </c>
      <c r="L519" s="48"/>
      <c r="M519" s="223" t="s">
        <v>44</v>
      </c>
      <c r="N519" s="224" t="s">
        <v>53</v>
      </c>
      <c r="O519" s="88"/>
      <c r="P519" s="225">
        <f>O519*H519</f>
        <v>0</v>
      </c>
      <c r="Q519" s="225">
        <v>0</v>
      </c>
      <c r="R519" s="225">
        <f>Q519*H519</f>
        <v>0</v>
      </c>
      <c r="S519" s="225">
        <v>0</v>
      </c>
      <c r="T519" s="226">
        <f>S519*H519</f>
        <v>0</v>
      </c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R519" s="227" t="s">
        <v>171</v>
      </c>
      <c r="AT519" s="227" t="s">
        <v>155</v>
      </c>
      <c r="AU519" s="227" t="s">
        <v>21</v>
      </c>
      <c r="AY519" s="20" t="s">
        <v>152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20" t="s">
        <v>90</v>
      </c>
      <c r="BK519" s="228">
        <f>ROUND(I519*H519,2)</f>
        <v>0</v>
      </c>
      <c r="BL519" s="20" t="s">
        <v>171</v>
      </c>
      <c r="BM519" s="227" t="s">
        <v>1874</v>
      </c>
    </row>
    <row r="520" s="2" customFormat="1">
      <c r="A520" s="42"/>
      <c r="B520" s="43"/>
      <c r="C520" s="44"/>
      <c r="D520" s="249" t="s">
        <v>253</v>
      </c>
      <c r="E520" s="44"/>
      <c r="F520" s="250" t="s">
        <v>716</v>
      </c>
      <c r="G520" s="44"/>
      <c r="H520" s="44"/>
      <c r="I520" s="231"/>
      <c r="J520" s="44"/>
      <c r="K520" s="44"/>
      <c r="L520" s="48"/>
      <c r="M520" s="232"/>
      <c r="N520" s="233"/>
      <c r="O520" s="88"/>
      <c r="P520" s="88"/>
      <c r="Q520" s="88"/>
      <c r="R520" s="88"/>
      <c r="S520" s="88"/>
      <c r="T520" s="89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T520" s="20" t="s">
        <v>253</v>
      </c>
      <c r="AU520" s="20" t="s">
        <v>21</v>
      </c>
    </row>
    <row r="521" s="13" customFormat="1">
      <c r="A521" s="13"/>
      <c r="B521" s="234"/>
      <c r="C521" s="235"/>
      <c r="D521" s="229" t="s">
        <v>166</v>
      </c>
      <c r="E521" s="236" t="s">
        <v>44</v>
      </c>
      <c r="F521" s="237" t="s">
        <v>1871</v>
      </c>
      <c r="G521" s="235"/>
      <c r="H521" s="238">
        <v>399.65499999999997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166</v>
      </c>
      <c r="AU521" s="244" t="s">
        <v>21</v>
      </c>
      <c r="AV521" s="13" t="s">
        <v>21</v>
      </c>
      <c r="AW521" s="13" t="s">
        <v>42</v>
      </c>
      <c r="AX521" s="13" t="s">
        <v>82</v>
      </c>
      <c r="AY521" s="244" t="s">
        <v>152</v>
      </c>
    </row>
    <row r="522" s="13" customFormat="1">
      <c r="A522" s="13"/>
      <c r="B522" s="234"/>
      <c r="C522" s="235"/>
      <c r="D522" s="229" t="s">
        <v>166</v>
      </c>
      <c r="E522" s="236" t="s">
        <v>44</v>
      </c>
      <c r="F522" s="237" t="s">
        <v>1872</v>
      </c>
      <c r="G522" s="235"/>
      <c r="H522" s="238">
        <v>357.89999999999998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166</v>
      </c>
      <c r="AU522" s="244" t="s">
        <v>21</v>
      </c>
      <c r="AV522" s="13" t="s">
        <v>21</v>
      </c>
      <c r="AW522" s="13" t="s">
        <v>42</v>
      </c>
      <c r="AX522" s="13" t="s">
        <v>82</v>
      </c>
      <c r="AY522" s="244" t="s">
        <v>152</v>
      </c>
    </row>
    <row r="523" s="13" customFormat="1">
      <c r="A523" s="13"/>
      <c r="B523" s="234"/>
      <c r="C523" s="235"/>
      <c r="D523" s="229" t="s">
        <v>166</v>
      </c>
      <c r="E523" s="236" t="s">
        <v>44</v>
      </c>
      <c r="F523" s="237" t="s">
        <v>1873</v>
      </c>
      <c r="G523" s="235"/>
      <c r="H523" s="238">
        <v>345.97000000000003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166</v>
      </c>
      <c r="AU523" s="244" t="s">
        <v>21</v>
      </c>
      <c r="AV523" s="13" t="s">
        <v>21</v>
      </c>
      <c r="AW523" s="13" t="s">
        <v>42</v>
      </c>
      <c r="AX523" s="13" t="s">
        <v>82</v>
      </c>
      <c r="AY523" s="244" t="s">
        <v>152</v>
      </c>
    </row>
    <row r="524" s="14" customFormat="1">
      <c r="A524" s="14"/>
      <c r="B524" s="251"/>
      <c r="C524" s="252"/>
      <c r="D524" s="229" t="s">
        <v>166</v>
      </c>
      <c r="E524" s="253" t="s">
        <v>44</v>
      </c>
      <c r="F524" s="254" t="s">
        <v>261</v>
      </c>
      <c r="G524" s="252"/>
      <c r="H524" s="255">
        <v>1103.5250000000001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1" t="s">
        <v>166</v>
      </c>
      <c r="AU524" s="261" t="s">
        <v>21</v>
      </c>
      <c r="AV524" s="14" t="s">
        <v>171</v>
      </c>
      <c r="AW524" s="14" t="s">
        <v>42</v>
      </c>
      <c r="AX524" s="14" t="s">
        <v>90</v>
      </c>
      <c r="AY524" s="261" t="s">
        <v>152</v>
      </c>
    </row>
    <row r="525" s="13" customFormat="1">
      <c r="A525" s="13"/>
      <c r="B525" s="234"/>
      <c r="C525" s="235"/>
      <c r="D525" s="229" t="s">
        <v>166</v>
      </c>
      <c r="E525" s="235"/>
      <c r="F525" s="237" t="s">
        <v>1875</v>
      </c>
      <c r="G525" s="235"/>
      <c r="H525" s="238">
        <v>4414.1000000000004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166</v>
      </c>
      <c r="AU525" s="244" t="s">
        <v>21</v>
      </c>
      <c r="AV525" s="13" t="s">
        <v>21</v>
      </c>
      <c r="AW525" s="13" t="s">
        <v>4</v>
      </c>
      <c r="AX525" s="13" t="s">
        <v>90</v>
      </c>
      <c r="AY525" s="244" t="s">
        <v>152</v>
      </c>
    </row>
    <row r="526" s="2" customFormat="1" ht="24.15" customHeight="1">
      <c r="A526" s="42"/>
      <c r="B526" s="43"/>
      <c r="C526" s="216" t="s">
        <v>1337</v>
      </c>
      <c r="D526" s="216" t="s">
        <v>155</v>
      </c>
      <c r="E526" s="217" t="s">
        <v>1876</v>
      </c>
      <c r="F526" s="218" t="s">
        <v>1877</v>
      </c>
      <c r="G526" s="219" t="s">
        <v>365</v>
      </c>
      <c r="H526" s="220">
        <v>1.5600000000000001</v>
      </c>
      <c r="I526" s="221"/>
      <c r="J526" s="222">
        <f>ROUND(I526*H526,2)</f>
        <v>0</v>
      </c>
      <c r="K526" s="218" t="s">
        <v>251</v>
      </c>
      <c r="L526" s="48"/>
      <c r="M526" s="223" t="s">
        <v>44</v>
      </c>
      <c r="N526" s="224" t="s">
        <v>53</v>
      </c>
      <c r="O526" s="88"/>
      <c r="P526" s="225">
        <f>O526*H526</f>
        <v>0</v>
      </c>
      <c r="Q526" s="225">
        <v>0</v>
      </c>
      <c r="R526" s="225">
        <f>Q526*H526</f>
        <v>0</v>
      </c>
      <c r="S526" s="225">
        <v>0</v>
      </c>
      <c r="T526" s="226">
        <f>S526*H526</f>
        <v>0</v>
      </c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R526" s="227" t="s">
        <v>171</v>
      </c>
      <c r="AT526" s="227" t="s">
        <v>155</v>
      </c>
      <c r="AU526" s="227" t="s">
        <v>21</v>
      </c>
      <c r="AY526" s="20" t="s">
        <v>152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20" t="s">
        <v>90</v>
      </c>
      <c r="BK526" s="228">
        <f>ROUND(I526*H526,2)</f>
        <v>0</v>
      </c>
      <c r="BL526" s="20" t="s">
        <v>171</v>
      </c>
      <c r="BM526" s="227" t="s">
        <v>1878</v>
      </c>
    </row>
    <row r="527" s="2" customFormat="1">
      <c r="A527" s="42"/>
      <c r="B527" s="43"/>
      <c r="C527" s="44"/>
      <c r="D527" s="249" t="s">
        <v>253</v>
      </c>
      <c r="E527" s="44"/>
      <c r="F527" s="250" t="s">
        <v>1879</v>
      </c>
      <c r="G527" s="44"/>
      <c r="H527" s="44"/>
      <c r="I527" s="231"/>
      <c r="J527" s="44"/>
      <c r="K527" s="44"/>
      <c r="L527" s="48"/>
      <c r="M527" s="232"/>
      <c r="N527" s="233"/>
      <c r="O527" s="88"/>
      <c r="P527" s="88"/>
      <c r="Q527" s="88"/>
      <c r="R527" s="88"/>
      <c r="S527" s="88"/>
      <c r="T527" s="89"/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T527" s="20" t="s">
        <v>253</v>
      </c>
      <c r="AU527" s="20" t="s">
        <v>21</v>
      </c>
    </row>
    <row r="528" s="13" customFormat="1">
      <c r="A528" s="13"/>
      <c r="B528" s="234"/>
      <c r="C528" s="235"/>
      <c r="D528" s="229" t="s">
        <v>166</v>
      </c>
      <c r="E528" s="236" t="s">
        <v>44</v>
      </c>
      <c r="F528" s="237" t="s">
        <v>1880</v>
      </c>
      <c r="G528" s="235"/>
      <c r="H528" s="238">
        <v>1.5600000000000001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4" t="s">
        <v>166</v>
      </c>
      <c r="AU528" s="244" t="s">
        <v>21</v>
      </c>
      <c r="AV528" s="13" t="s">
        <v>21</v>
      </c>
      <c r="AW528" s="13" t="s">
        <v>42</v>
      </c>
      <c r="AX528" s="13" t="s">
        <v>90</v>
      </c>
      <c r="AY528" s="244" t="s">
        <v>152</v>
      </c>
    </row>
    <row r="529" s="2" customFormat="1" ht="24.15" customHeight="1">
      <c r="A529" s="42"/>
      <c r="B529" s="43"/>
      <c r="C529" s="216" t="s">
        <v>1340</v>
      </c>
      <c r="D529" s="216" t="s">
        <v>155</v>
      </c>
      <c r="E529" s="217" t="s">
        <v>1881</v>
      </c>
      <c r="F529" s="218" t="s">
        <v>714</v>
      </c>
      <c r="G529" s="219" t="s">
        <v>365</v>
      </c>
      <c r="H529" s="220">
        <v>6.2400000000000002</v>
      </c>
      <c r="I529" s="221"/>
      <c r="J529" s="222">
        <f>ROUND(I529*H529,2)</f>
        <v>0</v>
      </c>
      <c r="K529" s="218" t="s">
        <v>251</v>
      </c>
      <c r="L529" s="48"/>
      <c r="M529" s="223" t="s">
        <v>44</v>
      </c>
      <c r="N529" s="224" t="s">
        <v>53</v>
      </c>
      <c r="O529" s="88"/>
      <c r="P529" s="225">
        <f>O529*H529</f>
        <v>0</v>
      </c>
      <c r="Q529" s="225">
        <v>0</v>
      </c>
      <c r="R529" s="225">
        <f>Q529*H529</f>
        <v>0</v>
      </c>
      <c r="S529" s="225">
        <v>0</v>
      </c>
      <c r="T529" s="226">
        <f>S529*H529</f>
        <v>0</v>
      </c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R529" s="227" t="s">
        <v>171</v>
      </c>
      <c r="AT529" s="227" t="s">
        <v>155</v>
      </c>
      <c r="AU529" s="227" t="s">
        <v>21</v>
      </c>
      <c r="AY529" s="20" t="s">
        <v>152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20" t="s">
        <v>90</v>
      </c>
      <c r="BK529" s="228">
        <f>ROUND(I529*H529,2)</f>
        <v>0</v>
      </c>
      <c r="BL529" s="20" t="s">
        <v>171</v>
      </c>
      <c r="BM529" s="227" t="s">
        <v>1882</v>
      </c>
    </row>
    <row r="530" s="2" customFormat="1">
      <c r="A530" s="42"/>
      <c r="B530" s="43"/>
      <c r="C530" s="44"/>
      <c r="D530" s="249" t="s">
        <v>253</v>
      </c>
      <c r="E530" s="44"/>
      <c r="F530" s="250" t="s">
        <v>1883</v>
      </c>
      <c r="G530" s="44"/>
      <c r="H530" s="44"/>
      <c r="I530" s="231"/>
      <c r="J530" s="44"/>
      <c r="K530" s="44"/>
      <c r="L530" s="48"/>
      <c r="M530" s="232"/>
      <c r="N530" s="233"/>
      <c r="O530" s="88"/>
      <c r="P530" s="88"/>
      <c r="Q530" s="88"/>
      <c r="R530" s="88"/>
      <c r="S530" s="88"/>
      <c r="T530" s="89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T530" s="20" t="s">
        <v>253</v>
      </c>
      <c r="AU530" s="20" t="s">
        <v>21</v>
      </c>
    </row>
    <row r="531" s="13" customFormat="1">
      <c r="A531" s="13"/>
      <c r="B531" s="234"/>
      <c r="C531" s="235"/>
      <c r="D531" s="229" t="s">
        <v>166</v>
      </c>
      <c r="E531" s="236" t="s">
        <v>44</v>
      </c>
      <c r="F531" s="237" t="s">
        <v>1880</v>
      </c>
      <c r="G531" s="235"/>
      <c r="H531" s="238">
        <v>1.5600000000000001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166</v>
      </c>
      <c r="AU531" s="244" t="s">
        <v>21</v>
      </c>
      <c r="AV531" s="13" t="s">
        <v>21</v>
      </c>
      <c r="AW531" s="13" t="s">
        <v>42</v>
      </c>
      <c r="AX531" s="13" t="s">
        <v>90</v>
      </c>
      <c r="AY531" s="244" t="s">
        <v>152</v>
      </c>
    </row>
    <row r="532" s="13" customFormat="1">
      <c r="A532" s="13"/>
      <c r="B532" s="234"/>
      <c r="C532" s="235"/>
      <c r="D532" s="229" t="s">
        <v>166</v>
      </c>
      <c r="E532" s="235"/>
      <c r="F532" s="237" t="s">
        <v>1884</v>
      </c>
      <c r="G532" s="235"/>
      <c r="H532" s="238">
        <v>6.2400000000000002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166</v>
      </c>
      <c r="AU532" s="244" t="s">
        <v>21</v>
      </c>
      <c r="AV532" s="13" t="s">
        <v>21</v>
      </c>
      <c r="AW532" s="13" t="s">
        <v>4</v>
      </c>
      <c r="AX532" s="13" t="s">
        <v>90</v>
      </c>
      <c r="AY532" s="244" t="s">
        <v>152</v>
      </c>
    </row>
    <row r="533" s="2" customFormat="1" ht="24.15" customHeight="1">
      <c r="A533" s="42"/>
      <c r="B533" s="43"/>
      <c r="C533" s="216" t="s">
        <v>1345</v>
      </c>
      <c r="D533" s="216" t="s">
        <v>155</v>
      </c>
      <c r="E533" s="217" t="s">
        <v>1885</v>
      </c>
      <c r="F533" s="218" t="s">
        <v>1886</v>
      </c>
      <c r="G533" s="219" t="s">
        <v>365</v>
      </c>
      <c r="H533" s="220">
        <v>1.5600000000000001</v>
      </c>
      <c r="I533" s="221"/>
      <c r="J533" s="222">
        <f>ROUND(I533*H533,2)</f>
        <v>0</v>
      </c>
      <c r="K533" s="218" t="s">
        <v>251</v>
      </c>
      <c r="L533" s="48"/>
      <c r="M533" s="223" t="s">
        <v>44</v>
      </c>
      <c r="N533" s="224" t="s">
        <v>53</v>
      </c>
      <c r="O533" s="88"/>
      <c r="P533" s="225">
        <f>O533*H533</f>
        <v>0</v>
      </c>
      <c r="Q533" s="225">
        <v>0</v>
      </c>
      <c r="R533" s="225">
        <f>Q533*H533</f>
        <v>0</v>
      </c>
      <c r="S533" s="225">
        <v>0</v>
      </c>
      <c r="T533" s="226">
        <f>S533*H533</f>
        <v>0</v>
      </c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R533" s="227" t="s">
        <v>171</v>
      </c>
      <c r="AT533" s="227" t="s">
        <v>155</v>
      </c>
      <c r="AU533" s="227" t="s">
        <v>21</v>
      </c>
      <c r="AY533" s="20" t="s">
        <v>152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20" t="s">
        <v>90</v>
      </c>
      <c r="BK533" s="228">
        <f>ROUND(I533*H533,2)</f>
        <v>0</v>
      </c>
      <c r="BL533" s="20" t="s">
        <v>171</v>
      </c>
      <c r="BM533" s="227" t="s">
        <v>1887</v>
      </c>
    </row>
    <row r="534" s="2" customFormat="1">
      <c r="A534" s="42"/>
      <c r="B534" s="43"/>
      <c r="C534" s="44"/>
      <c r="D534" s="249" t="s">
        <v>253</v>
      </c>
      <c r="E534" s="44"/>
      <c r="F534" s="250" t="s">
        <v>1888</v>
      </c>
      <c r="G534" s="44"/>
      <c r="H534" s="44"/>
      <c r="I534" s="231"/>
      <c r="J534" s="44"/>
      <c r="K534" s="44"/>
      <c r="L534" s="48"/>
      <c r="M534" s="232"/>
      <c r="N534" s="233"/>
      <c r="O534" s="88"/>
      <c r="P534" s="88"/>
      <c r="Q534" s="88"/>
      <c r="R534" s="88"/>
      <c r="S534" s="88"/>
      <c r="T534" s="89"/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T534" s="20" t="s">
        <v>253</v>
      </c>
      <c r="AU534" s="20" t="s">
        <v>21</v>
      </c>
    </row>
    <row r="535" s="13" customFormat="1">
      <c r="A535" s="13"/>
      <c r="B535" s="234"/>
      <c r="C535" s="235"/>
      <c r="D535" s="229" t="s">
        <v>166</v>
      </c>
      <c r="E535" s="236" t="s">
        <v>44</v>
      </c>
      <c r="F535" s="237" t="s">
        <v>1880</v>
      </c>
      <c r="G535" s="235"/>
      <c r="H535" s="238">
        <v>1.5600000000000001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166</v>
      </c>
      <c r="AU535" s="244" t="s">
        <v>21</v>
      </c>
      <c r="AV535" s="13" t="s">
        <v>21</v>
      </c>
      <c r="AW535" s="13" t="s">
        <v>42</v>
      </c>
      <c r="AX535" s="13" t="s">
        <v>90</v>
      </c>
      <c r="AY535" s="244" t="s">
        <v>152</v>
      </c>
    </row>
    <row r="536" s="2" customFormat="1" ht="24.15" customHeight="1">
      <c r="A536" s="42"/>
      <c r="B536" s="43"/>
      <c r="C536" s="216" t="s">
        <v>1347</v>
      </c>
      <c r="D536" s="216" t="s">
        <v>155</v>
      </c>
      <c r="E536" s="217" t="s">
        <v>724</v>
      </c>
      <c r="F536" s="218" t="s">
        <v>364</v>
      </c>
      <c r="G536" s="219" t="s">
        <v>365</v>
      </c>
      <c r="H536" s="220">
        <v>703.87</v>
      </c>
      <c r="I536" s="221"/>
      <c r="J536" s="222">
        <f>ROUND(I536*H536,2)</f>
        <v>0</v>
      </c>
      <c r="K536" s="218" t="s">
        <v>251</v>
      </c>
      <c r="L536" s="48"/>
      <c r="M536" s="223" t="s">
        <v>44</v>
      </c>
      <c r="N536" s="224" t="s">
        <v>53</v>
      </c>
      <c r="O536" s="88"/>
      <c r="P536" s="225">
        <f>O536*H536</f>
        <v>0</v>
      </c>
      <c r="Q536" s="225">
        <v>0</v>
      </c>
      <c r="R536" s="225">
        <f>Q536*H536</f>
        <v>0</v>
      </c>
      <c r="S536" s="225">
        <v>0</v>
      </c>
      <c r="T536" s="226">
        <f>S536*H536</f>
        <v>0</v>
      </c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R536" s="227" t="s">
        <v>171</v>
      </c>
      <c r="AT536" s="227" t="s">
        <v>155</v>
      </c>
      <c r="AU536" s="227" t="s">
        <v>21</v>
      </c>
      <c r="AY536" s="20" t="s">
        <v>152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20" t="s">
        <v>90</v>
      </c>
      <c r="BK536" s="228">
        <f>ROUND(I536*H536,2)</f>
        <v>0</v>
      </c>
      <c r="BL536" s="20" t="s">
        <v>171</v>
      </c>
      <c r="BM536" s="227" t="s">
        <v>1889</v>
      </c>
    </row>
    <row r="537" s="2" customFormat="1">
      <c r="A537" s="42"/>
      <c r="B537" s="43"/>
      <c r="C537" s="44"/>
      <c r="D537" s="249" t="s">
        <v>253</v>
      </c>
      <c r="E537" s="44"/>
      <c r="F537" s="250" t="s">
        <v>726</v>
      </c>
      <c r="G537" s="44"/>
      <c r="H537" s="44"/>
      <c r="I537" s="231"/>
      <c r="J537" s="44"/>
      <c r="K537" s="44"/>
      <c r="L537" s="48"/>
      <c r="M537" s="232"/>
      <c r="N537" s="233"/>
      <c r="O537" s="88"/>
      <c r="P537" s="88"/>
      <c r="Q537" s="88"/>
      <c r="R537" s="88"/>
      <c r="S537" s="88"/>
      <c r="T537" s="89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T537" s="20" t="s">
        <v>253</v>
      </c>
      <c r="AU537" s="20" t="s">
        <v>21</v>
      </c>
    </row>
    <row r="538" s="13" customFormat="1">
      <c r="A538" s="13"/>
      <c r="B538" s="234"/>
      <c r="C538" s="235"/>
      <c r="D538" s="229" t="s">
        <v>166</v>
      </c>
      <c r="E538" s="236" t="s">
        <v>44</v>
      </c>
      <c r="F538" s="237" t="s">
        <v>1872</v>
      </c>
      <c r="G538" s="235"/>
      <c r="H538" s="238">
        <v>357.89999999999998</v>
      </c>
      <c r="I538" s="239"/>
      <c r="J538" s="235"/>
      <c r="K538" s="235"/>
      <c r="L538" s="240"/>
      <c r="M538" s="241"/>
      <c r="N538" s="242"/>
      <c r="O538" s="242"/>
      <c r="P538" s="242"/>
      <c r="Q538" s="242"/>
      <c r="R538" s="242"/>
      <c r="S538" s="242"/>
      <c r="T538" s="24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4" t="s">
        <v>166</v>
      </c>
      <c r="AU538" s="244" t="s">
        <v>21</v>
      </c>
      <c r="AV538" s="13" t="s">
        <v>21</v>
      </c>
      <c r="AW538" s="13" t="s">
        <v>42</v>
      </c>
      <c r="AX538" s="13" t="s">
        <v>82</v>
      </c>
      <c r="AY538" s="244" t="s">
        <v>152</v>
      </c>
    </row>
    <row r="539" s="13" customFormat="1">
      <c r="A539" s="13"/>
      <c r="B539" s="234"/>
      <c r="C539" s="235"/>
      <c r="D539" s="229" t="s">
        <v>166</v>
      </c>
      <c r="E539" s="236" t="s">
        <v>44</v>
      </c>
      <c r="F539" s="237" t="s">
        <v>1873</v>
      </c>
      <c r="G539" s="235"/>
      <c r="H539" s="238">
        <v>345.97000000000003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166</v>
      </c>
      <c r="AU539" s="244" t="s">
        <v>21</v>
      </c>
      <c r="AV539" s="13" t="s">
        <v>21</v>
      </c>
      <c r="AW539" s="13" t="s">
        <v>42</v>
      </c>
      <c r="AX539" s="13" t="s">
        <v>82</v>
      </c>
      <c r="AY539" s="244" t="s">
        <v>152</v>
      </c>
    </row>
    <row r="540" s="14" customFormat="1">
      <c r="A540" s="14"/>
      <c r="B540" s="251"/>
      <c r="C540" s="252"/>
      <c r="D540" s="229" t="s">
        <v>166</v>
      </c>
      <c r="E540" s="253" t="s">
        <v>44</v>
      </c>
      <c r="F540" s="254" t="s">
        <v>261</v>
      </c>
      <c r="G540" s="252"/>
      <c r="H540" s="255">
        <v>703.87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1" t="s">
        <v>166</v>
      </c>
      <c r="AU540" s="261" t="s">
        <v>21</v>
      </c>
      <c r="AV540" s="14" t="s">
        <v>171</v>
      </c>
      <c r="AW540" s="14" t="s">
        <v>42</v>
      </c>
      <c r="AX540" s="14" t="s">
        <v>90</v>
      </c>
      <c r="AY540" s="261" t="s">
        <v>152</v>
      </c>
    </row>
    <row r="541" s="2" customFormat="1" ht="24.15" customHeight="1">
      <c r="A541" s="42"/>
      <c r="B541" s="43"/>
      <c r="C541" s="216" t="s">
        <v>1353</v>
      </c>
      <c r="D541" s="216" t="s">
        <v>155</v>
      </c>
      <c r="E541" s="217" t="s">
        <v>728</v>
      </c>
      <c r="F541" s="218" t="s">
        <v>729</v>
      </c>
      <c r="G541" s="219" t="s">
        <v>365</v>
      </c>
      <c r="H541" s="220">
        <v>399.65499999999997</v>
      </c>
      <c r="I541" s="221"/>
      <c r="J541" s="222">
        <f>ROUND(I541*H541,2)</f>
        <v>0</v>
      </c>
      <c r="K541" s="218" t="s">
        <v>251</v>
      </c>
      <c r="L541" s="48"/>
      <c r="M541" s="223" t="s">
        <v>44</v>
      </c>
      <c r="N541" s="224" t="s">
        <v>53</v>
      </c>
      <c r="O541" s="88"/>
      <c r="P541" s="225">
        <f>O541*H541</f>
        <v>0</v>
      </c>
      <c r="Q541" s="225">
        <v>0</v>
      </c>
      <c r="R541" s="225">
        <f>Q541*H541</f>
        <v>0</v>
      </c>
      <c r="S541" s="225">
        <v>0</v>
      </c>
      <c r="T541" s="226">
        <f>S541*H541</f>
        <v>0</v>
      </c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R541" s="227" t="s">
        <v>171</v>
      </c>
      <c r="AT541" s="227" t="s">
        <v>155</v>
      </c>
      <c r="AU541" s="227" t="s">
        <v>21</v>
      </c>
      <c r="AY541" s="20" t="s">
        <v>152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20" t="s">
        <v>90</v>
      </c>
      <c r="BK541" s="228">
        <f>ROUND(I541*H541,2)</f>
        <v>0</v>
      </c>
      <c r="BL541" s="20" t="s">
        <v>171</v>
      </c>
      <c r="BM541" s="227" t="s">
        <v>1890</v>
      </c>
    </row>
    <row r="542" s="2" customFormat="1">
      <c r="A542" s="42"/>
      <c r="B542" s="43"/>
      <c r="C542" s="44"/>
      <c r="D542" s="249" t="s">
        <v>253</v>
      </c>
      <c r="E542" s="44"/>
      <c r="F542" s="250" t="s">
        <v>731</v>
      </c>
      <c r="G542" s="44"/>
      <c r="H542" s="44"/>
      <c r="I542" s="231"/>
      <c r="J542" s="44"/>
      <c r="K542" s="44"/>
      <c r="L542" s="48"/>
      <c r="M542" s="232"/>
      <c r="N542" s="233"/>
      <c r="O542" s="88"/>
      <c r="P542" s="88"/>
      <c r="Q542" s="88"/>
      <c r="R542" s="88"/>
      <c r="S542" s="88"/>
      <c r="T542" s="89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T542" s="20" t="s">
        <v>253</v>
      </c>
      <c r="AU542" s="20" t="s">
        <v>21</v>
      </c>
    </row>
    <row r="543" s="13" customFormat="1">
      <c r="A543" s="13"/>
      <c r="B543" s="234"/>
      <c r="C543" s="235"/>
      <c r="D543" s="229" t="s">
        <v>166</v>
      </c>
      <c r="E543" s="236" t="s">
        <v>44</v>
      </c>
      <c r="F543" s="237" t="s">
        <v>1871</v>
      </c>
      <c r="G543" s="235"/>
      <c r="H543" s="238">
        <v>399.65499999999997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166</v>
      </c>
      <c r="AU543" s="244" t="s">
        <v>21</v>
      </c>
      <c r="AV543" s="13" t="s">
        <v>21</v>
      </c>
      <c r="AW543" s="13" t="s">
        <v>42</v>
      </c>
      <c r="AX543" s="13" t="s">
        <v>90</v>
      </c>
      <c r="AY543" s="244" t="s">
        <v>152</v>
      </c>
    </row>
    <row r="544" s="12" customFormat="1" ht="22.8" customHeight="1">
      <c r="A544" s="12"/>
      <c r="B544" s="200"/>
      <c r="C544" s="201"/>
      <c r="D544" s="202" t="s">
        <v>81</v>
      </c>
      <c r="E544" s="214" t="s">
        <v>732</v>
      </c>
      <c r="F544" s="214" t="s">
        <v>733</v>
      </c>
      <c r="G544" s="201"/>
      <c r="H544" s="201"/>
      <c r="I544" s="204"/>
      <c r="J544" s="215">
        <f>BK544</f>
        <v>0</v>
      </c>
      <c r="K544" s="201"/>
      <c r="L544" s="206"/>
      <c r="M544" s="207"/>
      <c r="N544" s="208"/>
      <c r="O544" s="208"/>
      <c r="P544" s="209">
        <f>SUM(P545:P546)</f>
        <v>0</v>
      </c>
      <c r="Q544" s="208"/>
      <c r="R544" s="209">
        <f>SUM(R545:R546)</f>
        <v>0</v>
      </c>
      <c r="S544" s="208"/>
      <c r="T544" s="210">
        <f>SUM(T545:T546)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11" t="s">
        <v>90</v>
      </c>
      <c r="AT544" s="212" t="s">
        <v>81</v>
      </c>
      <c r="AU544" s="212" t="s">
        <v>90</v>
      </c>
      <c r="AY544" s="211" t="s">
        <v>152</v>
      </c>
      <c r="BK544" s="213">
        <f>SUM(BK545:BK546)</f>
        <v>0</v>
      </c>
    </row>
    <row r="545" s="2" customFormat="1" ht="24.15" customHeight="1">
      <c r="A545" s="42"/>
      <c r="B545" s="43"/>
      <c r="C545" s="216" t="s">
        <v>1357</v>
      </c>
      <c r="D545" s="216" t="s">
        <v>155</v>
      </c>
      <c r="E545" s="217" t="s">
        <v>735</v>
      </c>
      <c r="F545" s="218" t="s">
        <v>736</v>
      </c>
      <c r="G545" s="219" t="s">
        <v>365</v>
      </c>
      <c r="H545" s="220">
        <v>2009.2819999999999</v>
      </c>
      <c r="I545" s="221"/>
      <c r="J545" s="222">
        <f>ROUND(I545*H545,2)</f>
        <v>0</v>
      </c>
      <c r="K545" s="218" t="s">
        <v>251</v>
      </c>
      <c r="L545" s="48"/>
      <c r="M545" s="223" t="s">
        <v>44</v>
      </c>
      <c r="N545" s="224" t="s">
        <v>53</v>
      </c>
      <c r="O545" s="88"/>
      <c r="P545" s="225">
        <f>O545*H545</f>
        <v>0</v>
      </c>
      <c r="Q545" s="225">
        <v>0</v>
      </c>
      <c r="R545" s="225">
        <f>Q545*H545</f>
        <v>0</v>
      </c>
      <c r="S545" s="225">
        <v>0</v>
      </c>
      <c r="T545" s="226">
        <f>S545*H545</f>
        <v>0</v>
      </c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R545" s="227" t="s">
        <v>171</v>
      </c>
      <c r="AT545" s="227" t="s">
        <v>155</v>
      </c>
      <c r="AU545" s="227" t="s">
        <v>21</v>
      </c>
      <c r="AY545" s="20" t="s">
        <v>152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20" t="s">
        <v>90</v>
      </c>
      <c r="BK545" s="228">
        <f>ROUND(I545*H545,2)</f>
        <v>0</v>
      </c>
      <c r="BL545" s="20" t="s">
        <v>171</v>
      </c>
      <c r="BM545" s="227" t="s">
        <v>1891</v>
      </c>
    </row>
    <row r="546" s="2" customFormat="1">
      <c r="A546" s="42"/>
      <c r="B546" s="43"/>
      <c r="C546" s="44"/>
      <c r="D546" s="249" t="s">
        <v>253</v>
      </c>
      <c r="E546" s="44"/>
      <c r="F546" s="250" t="s">
        <v>738</v>
      </c>
      <c r="G546" s="44"/>
      <c r="H546" s="44"/>
      <c r="I546" s="231"/>
      <c r="J546" s="44"/>
      <c r="K546" s="44"/>
      <c r="L546" s="48"/>
      <c r="M546" s="232"/>
      <c r="N546" s="233"/>
      <c r="O546" s="88"/>
      <c r="P546" s="88"/>
      <c r="Q546" s="88"/>
      <c r="R546" s="88"/>
      <c r="S546" s="88"/>
      <c r="T546" s="89"/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T546" s="20" t="s">
        <v>253</v>
      </c>
      <c r="AU546" s="20" t="s">
        <v>21</v>
      </c>
    </row>
    <row r="547" s="12" customFormat="1" ht="25.92" customHeight="1">
      <c r="A547" s="12"/>
      <c r="B547" s="200"/>
      <c r="C547" s="201"/>
      <c r="D547" s="202" t="s">
        <v>81</v>
      </c>
      <c r="E547" s="203" t="s">
        <v>1892</v>
      </c>
      <c r="F547" s="203" t="s">
        <v>1893</v>
      </c>
      <c r="G547" s="201"/>
      <c r="H547" s="201"/>
      <c r="I547" s="204"/>
      <c r="J547" s="205">
        <f>BK547</f>
        <v>0</v>
      </c>
      <c r="K547" s="201"/>
      <c r="L547" s="206"/>
      <c r="M547" s="207"/>
      <c r="N547" s="208"/>
      <c r="O547" s="208"/>
      <c r="P547" s="209">
        <f>P548</f>
        <v>0</v>
      </c>
      <c r="Q547" s="208"/>
      <c r="R547" s="209">
        <f>R548</f>
        <v>0.49860720000000003</v>
      </c>
      <c r="S547" s="208"/>
      <c r="T547" s="210">
        <f>T548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11" t="s">
        <v>21</v>
      </c>
      <c r="AT547" s="212" t="s">
        <v>81</v>
      </c>
      <c r="AU547" s="212" t="s">
        <v>82</v>
      </c>
      <c r="AY547" s="211" t="s">
        <v>152</v>
      </c>
      <c r="BK547" s="213">
        <f>BK548</f>
        <v>0</v>
      </c>
    </row>
    <row r="548" s="12" customFormat="1" ht="22.8" customHeight="1">
      <c r="A548" s="12"/>
      <c r="B548" s="200"/>
      <c r="C548" s="201"/>
      <c r="D548" s="202" t="s">
        <v>81</v>
      </c>
      <c r="E548" s="214" t="s">
        <v>1894</v>
      </c>
      <c r="F548" s="214" t="s">
        <v>1895</v>
      </c>
      <c r="G548" s="201"/>
      <c r="H548" s="201"/>
      <c r="I548" s="204"/>
      <c r="J548" s="215">
        <f>BK548</f>
        <v>0</v>
      </c>
      <c r="K548" s="201"/>
      <c r="L548" s="206"/>
      <c r="M548" s="207"/>
      <c r="N548" s="208"/>
      <c r="O548" s="208"/>
      <c r="P548" s="209">
        <f>SUM(P549:P560)</f>
        <v>0</v>
      </c>
      <c r="Q548" s="208"/>
      <c r="R548" s="209">
        <f>SUM(R549:R560)</f>
        <v>0.49860720000000003</v>
      </c>
      <c r="S548" s="208"/>
      <c r="T548" s="210">
        <f>SUM(T549:T560)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11" t="s">
        <v>21</v>
      </c>
      <c r="AT548" s="212" t="s">
        <v>81</v>
      </c>
      <c r="AU548" s="212" t="s">
        <v>90</v>
      </c>
      <c r="AY548" s="211" t="s">
        <v>152</v>
      </c>
      <c r="BK548" s="213">
        <f>SUM(BK549:BK560)</f>
        <v>0</v>
      </c>
    </row>
    <row r="549" s="2" customFormat="1" ht="24.15" customHeight="1">
      <c r="A549" s="42"/>
      <c r="B549" s="43"/>
      <c r="C549" s="216" t="s">
        <v>1361</v>
      </c>
      <c r="D549" s="216" t="s">
        <v>155</v>
      </c>
      <c r="E549" s="217" t="s">
        <v>1896</v>
      </c>
      <c r="F549" s="218" t="s">
        <v>1897</v>
      </c>
      <c r="G549" s="219" t="s">
        <v>219</v>
      </c>
      <c r="H549" s="220">
        <v>7.2800000000000002</v>
      </c>
      <c r="I549" s="221"/>
      <c r="J549" s="222">
        <f>ROUND(I549*H549,2)</f>
        <v>0</v>
      </c>
      <c r="K549" s="218" t="s">
        <v>251</v>
      </c>
      <c r="L549" s="48"/>
      <c r="M549" s="223" t="s">
        <v>44</v>
      </c>
      <c r="N549" s="224" t="s">
        <v>53</v>
      </c>
      <c r="O549" s="88"/>
      <c r="P549" s="225">
        <f>O549*H549</f>
        <v>0</v>
      </c>
      <c r="Q549" s="225">
        <v>0.00024000000000000001</v>
      </c>
      <c r="R549" s="225">
        <f>Q549*H549</f>
        <v>0.0017472000000000002</v>
      </c>
      <c r="S549" s="225">
        <v>0</v>
      </c>
      <c r="T549" s="226">
        <f>S549*H549</f>
        <v>0</v>
      </c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R549" s="227" t="s">
        <v>345</v>
      </c>
      <c r="AT549" s="227" t="s">
        <v>155</v>
      </c>
      <c r="AU549" s="227" t="s">
        <v>21</v>
      </c>
      <c r="AY549" s="20" t="s">
        <v>152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20" t="s">
        <v>90</v>
      </c>
      <c r="BK549" s="228">
        <f>ROUND(I549*H549,2)</f>
        <v>0</v>
      </c>
      <c r="BL549" s="20" t="s">
        <v>345</v>
      </c>
      <c r="BM549" s="227" t="s">
        <v>1898</v>
      </c>
    </row>
    <row r="550" s="2" customFormat="1">
      <c r="A550" s="42"/>
      <c r="B550" s="43"/>
      <c r="C550" s="44"/>
      <c r="D550" s="249" t="s">
        <v>253</v>
      </c>
      <c r="E550" s="44"/>
      <c r="F550" s="250" t="s">
        <v>1899</v>
      </c>
      <c r="G550" s="44"/>
      <c r="H550" s="44"/>
      <c r="I550" s="231"/>
      <c r="J550" s="44"/>
      <c r="K550" s="44"/>
      <c r="L550" s="48"/>
      <c r="M550" s="232"/>
      <c r="N550" s="233"/>
      <c r="O550" s="88"/>
      <c r="P550" s="88"/>
      <c r="Q550" s="88"/>
      <c r="R550" s="88"/>
      <c r="S550" s="88"/>
      <c r="T550" s="89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T550" s="20" t="s">
        <v>253</v>
      </c>
      <c r="AU550" s="20" t="s">
        <v>21</v>
      </c>
    </row>
    <row r="551" s="13" customFormat="1">
      <c r="A551" s="13"/>
      <c r="B551" s="234"/>
      <c r="C551" s="235"/>
      <c r="D551" s="229" t="s">
        <v>166</v>
      </c>
      <c r="E551" s="236" t="s">
        <v>44</v>
      </c>
      <c r="F551" s="237" t="s">
        <v>1900</v>
      </c>
      <c r="G551" s="235"/>
      <c r="H551" s="238">
        <v>5.1849999999999996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166</v>
      </c>
      <c r="AU551" s="244" t="s">
        <v>21</v>
      </c>
      <c r="AV551" s="13" t="s">
        <v>21</v>
      </c>
      <c r="AW551" s="13" t="s">
        <v>42</v>
      </c>
      <c r="AX551" s="13" t="s">
        <v>82</v>
      </c>
      <c r="AY551" s="244" t="s">
        <v>152</v>
      </c>
    </row>
    <row r="552" s="13" customFormat="1">
      <c r="A552" s="13"/>
      <c r="B552" s="234"/>
      <c r="C552" s="235"/>
      <c r="D552" s="229" t="s">
        <v>166</v>
      </c>
      <c r="E552" s="236" t="s">
        <v>44</v>
      </c>
      <c r="F552" s="237" t="s">
        <v>1901</v>
      </c>
      <c r="G552" s="235"/>
      <c r="H552" s="238">
        <v>2.0950000000000002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166</v>
      </c>
      <c r="AU552" s="244" t="s">
        <v>21</v>
      </c>
      <c r="AV552" s="13" t="s">
        <v>21</v>
      </c>
      <c r="AW552" s="13" t="s">
        <v>42</v>
      </c>
      <c r="AX552" s="13" t="s">
        <v>82</v>
      </c>
      <c r="AY552" s="244" t="s">
        <v>152</v>
      </c>
    </row>
    <row r="553" s="14" customFormat="1">
      <c r="A553" s="14"/>
      <c r="B553" s="251"/>
      <c r="C553" s="252"/>
      <c r="D553" s="229" t="s">
        <v>166</v>
      </c>
      <c r="E553" s="253" t="s">
        <v>44</v>
      </c>
      <c r="F553" s="254" t="s">
        <v>261</v>
      </c>
      <c r="G553" s="252"/>
      <c r="H553" s="255">
        <v>7.2800000000000002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1" t="s">
        <v>166</v>
      </c>
      <c r="AU553" s="261" t="s">
        <v>21</v>
      </c>
      <c r="AV553" s="14" t="s">
        <v>171</v>
      </c>
      <c r="AW553" s="14" t="s">
        <v>42</v>
      </c>
      <c r="AX553" s="14" t="s">
        <v>90</v>
      </c>
      <c r="AY553" s="261" t="s">
        <v>152</v>
      </c>
    </row>
    <row r="554" s="2" customFormat="1" ht="16.5" customHeight="1">
      <c r="A554" s="42"/>
      <c r="B554" s="43"/>
      <c r="C554" s="262" t="s">
        <v>1363</v>
      </c>
      <c r="D554" s="262" t="s">
        <v>391</v>
      </c>
      <c r="E554" s="263" t="s">
        <v>1902</v>
      </c>
      <c r="F554" s="264" t="s">
        <v>1903</v>
      </c>
      <c r="G554" s="265" t="s">
        <v>219</v>
      </c>
      <c r="H554" s="266">
        <v>7.6440000000000001</v>
      </c>
      <c r="I554" s="267"/>
      <c r="J554" s="268">
        <f>ROUND(I554*H554,2)</f>
        <v>0</v>
      </c>
      <c r="K554" s="264" t="s">
        <v>251</v>
      </c>
      <c r="L554" s="269"/>
      <c r="M554" s="270" t="s">
        <v>44</v>
      </c>
      <c r="N554" s="271" t="s">
        <v>53</v>
      </c>
      <c r="O554" s="88"/>
      <c r="P554" s="225">
        <f>O554*H554</f>
        <v>0</v>
      </c>
      <c r="Q554" s="225">
        <v>0.065000000000000002</v>
      </c>
      <c r="R554" s="225">
        <f>Q554*H554</f>
        <v>0.49686000000000002</v>
      </c>
      <c r="S554" s="225">
        <v>0</v>
      </c>
      <c r="T554" s="226">
        <f>S554*H554</f>
        <v>0</v>
      </c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R554" s="227" t="s">
        <v>447</v>
      </c>
      <c r="AT554" s="227" t="s">
        <v>391</v>
      </c>
      <c r="AU554" s="227" t="s">
        <v>21</v>
      </c>
      <c r="AY554" s="20" t="s">
        <v>152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20" t="s">
        <v>90</v>
      </c>
      <c r="BK554" s="228">
        <f>ROUND(I554*H554,2)</f>
        <v>0</v>
      </c>
      <c r="BL554" s="20" t="s">
        <v>345</v>
      </c>
      <c r="BM554" s="227" t="s">
        <v>1904</v>
      </c>
    </row>
    <row r="555" s="13" customFormat="1">
      <c r="A555" s="13"/>
      <c r="B555" s="234"/>
      <c r="C555" s="235"/>
      <c r="D555" s="229" t="s">
        <v>166</v>
      </c>
      <c r="E555" s="236" t="s">
        <v>44</v>
      </c>
      <c r="F555" s="237" t="s">
        <v>1905</v>
      </c>
      <c r="G555" s="235"/>
      <c r="H555" s="238">
        <v>7.6440000000000001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4" t="s">
        <v>166</v>
      </c>
      <c r="AU555" s="244" t="s">
        <v>21</v>
      </c>
      <c r="AV555" s="13" t="s">
        <v>21</v>
      </c>
      <c r="AW555" s="13" t="s">
        <v>42</v>
      </c>
      <c r="AX555" s="13" t="s">
        <v>90</v>
      </c>
      <c r="AY555" s="244" t="s">
        <v>152</v>
      </c>
    </row>
    <row r="556" s="2" customFormat="1" ht="24.15" customHeight="1">
      <c r="A556" s="42"/>
      <c r="B556" s="43"/>
      <c r="C556" s="216" t="s">
        <v>1365</v>
      </c>
      <c r="D556" s="216" t="s">
        <v>155</v>
      </c>
      <c r="E556" s="217" t="s">
        <v>1906</v>
      </c>
      <c r="F556" s="218" t="s">
        <v>1907</v>
      </c>
      <c r="G556" s="219" t="s">
        <v>219</v>
      </c>
      <c r="H556" s="220">
        <v>7.2800000000000002</v>
      </c>
      <c r="I556" s="221"/>
      <c r="J556" s="222">
        <f>ROUND(I556*H556,2)</f>
        <v>0</v>
      </c>
      <c r="K556" s="218" t="s">
        <v>251</v>
      </c>
      <c r="L556" s="48"/>
      <c r="M556" s="223" t="s">
        <v>44</v>
      </c>
      <c r="N556" s="224" t="s">
        <v>53</v>
      </c>
      <c r="O556" s="88"/>
      <c r="P556" s="225">
        <f>O556*H556</f>
        <v>0</v>
      </c>
      <c r="Q556" s="225">
        <v>0</v>
      </c>
      <c r="R556" s="225">
        <f>Q556*H556</f>
        <v>0</v>
      </c>
      <c r="S556" s="225">
        <v>0</v>
      </c>
      <c r="T556" s="226">
        <f>S556*H556</f>
        <v>0</v>
      </c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R556" s="227" t="s">
        <v>345</v>
      </c>
      <c r="AT556" s="227" t="s">
        <v>155</v>
      </c>
      <c r="AU556" s="227" t="s">
        <v>21</v>
      </c>
      <c r="AY556" s="20" t="s">
        <v>152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20" t="s">
        <v>90</v>
      </c>
      <c r="BK556" s="228">
        <f>ROUND(I556*H556,2)</f>
        <v>0</v>
      </c>
      <c r="BL556" s="20" t="s">
        <v>345</v>
      </c>
      <c r="BM556" s="227" t="s">
        <v>1908</v>
      </c>
    </row>
    <row r="557" s="2" customFormat="1">
      <c r="A557" s="42"/>
      <c r="B557" s="43"/>
      <c r="C557" s="44"/>
      <c r="D557" s="249" t="s">
        <v>253</v>
      </c>
      <c r="E557" s="44"/>
      <c r="F557" s="250" t="s">
        <v>1909</v>
      </c>
      <c r="G557" s="44"/>
      <c r="H557" s="44"/>
      <c r="I557" s="231"/>
      <c r="J557" s="44"/>
      <c r="K557" s="44"/>
      <c r="L557" s="48"/>
      <c r="M557" s="232"/>
      <c r="N557" s="233"/>
      <c r="O557" s="88"/>
      <c r="P557" s="88"/>
      <c r="Q557" s="88"/>
      <c r="R557" s="88"/>
      <c r="S557" s="88"/>
      <c r="T557" s="89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T557" s="20" t="s">
        <v>253</v>
      </c>
      <c r="AU557" s="20" t="s">
        <v>21</v>
      </c>
    </row>
    <row r="558" s="13" customFormat="1">
      <c r="A558" s="13"/>
      <c r="B558" s="234"/>
      <c r="C558" s="235"/>
      <c r="D558" s="229" t="s">
        <v>166</v>
      </c>
      <c r="E558" s="236" t="s">
        <v>44</v>
      </c>
      <c r="F558" s="237" t="s">
        <v>1910</v>
      </c>
      <c r="G558" s="235"/>
      <c r="H558" s="238">
        <v>7.2800000000000002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4" t="s">
        <v>166</v>
      </c>
      <c r="AU558" s="244" t="s">
        <v>21</v>
      </c>
      <c r="AV558" s="13" t="s">
        <v>21</v>
      </c>
      <c r="AW558" s="13" t="s">
        <v>42</v>
      </c>
      <c r="AX558" s="13" t="s">
        <v>90</v>
      </c>
      <c r="AY558" s="244" t="s">
        <v>152</v>
      </c>
    </row>
    <row r="559" s="2" customFormat="1" ht="24.15" customHeight="1">
      <c r="A559" s="42"/>
      <c r="B559" s="43"/>
      <c r="C559" s="216" t="s">
        <v>1367</v>
      </c>
      <c r="D559" s="216" t="s">
        <v>155</v>
      </c>
      <c r="E559" s="217" t="s">
        <v>1911</v>
      </c>
      <c r="F559" s="218" t="s">
        <v>1912</v>
      </c>
      <c r="G559" s="219" t="s">
        <v>365</v>
      </c>
      <c r="H559" s="220">
        <v>0.499</v>
      </c>
      <c r="I559" s="221"/>
      <c r="J559" s="222">
        <f>ROUND(I559*H559,2)</f>
        <v>0</v>
      </c>
      <c r="K559" s="218" t="s">
        <v>251</v>
      </c>
      <c r="L559" s="48"/>
      <c r="M559" s="223" t="s">
        <v>44</v>
      </c>
      <c r="N559" s="224" t="s">
        <v>53</v>
      </c>
      <c r="O559" s="88"/>
      <c r="P559" s="225">
        <f>O559*H559</f>
        <v>0</v>
      </c>
      <c r="Q559" s="225">
        <v>0</v>
      </c>
      <c r="R559" s="225">
        <f>Q559*H559</f>
        <v>0</v>
      </c>
      <c r="S559" s="225">
        <v>0</v>
      </c>
      <c r="T559" s="226">
        <f>S559*H559</f>
        <v>0</v>
      </c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R559" s="227" t="s">
        <v>345</v>
      </c>
      <c r="AT559" s="227" t="s">
        <v>155</v>
      </c>
      <c r="AU559" s="227" t="s">
        <v>21</v>
      </c>
      <c r="AY559" s="20" t="s">
        <v>152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20" t="s">
        <v>90</v>
      </c>
      <c r="BK559" s="228">
        <f>ROUND(I559*H559,2)</f>
        <v>0</v>
      </c>
      <c r="BL559" s="20" t="s">
        <v>345</v>
      </c>
      <c r="BM559" s="227" t="s">
        <v>1913</v>
      </c>
    </row>
    <row r="560" s="2" customFormat="1">
      <c r="A560" s="42"/>
      <c r="B560" s="43"/>
      <c r="C560" s="44"/>
      <c r="D560" s="249" t="s">
        <v>253</v>
      </c>
      <c r="E560" s="44"/>
      <c r="F560" s="250" t="s">
        <v>1914</v>
      </c>
      <c r="G560" s="44"/>
      <c r="H560" s="44"/>
      <c r="I560" s="231"/>
      <c r="J560" s="44"/>
      <c r="K560" s="44"/>
      <c r="L560" s="48"/>
      <c r="M560" s="232"/>
      <c r="N560" s="233"/>
      <c r="O560" s="88"/>
      <c r="P560" s="88"/>
      <c r="Q560" s="88"/>
      <c r="R560" s="88"/>
      <c r="S560" s="88"/>
      <c r="T560" s="89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T560" s="20" t="s">
        <v>253</v>
      </c>
      <c r="AU560" s="20" t="s">
        <v>21</v>
      </c>
    </row>
    <row r="561" s="12" customFormat="1" ht="25.92" customHeight="1">
      <c r="A561" s="12"/>
      <c r="B561" s="200"/>
      <c r="C561" s="201"/>
      <c r="D561" s="202" t="s">
        <v>81</v>
      </c>
      <c r="E561" s="203" t="s">
        <v>391</v>
      </c>
      <c r="F561" s="203" t="s">
        <v>1915</v>
      </c>
      <c r="G561" s="201"/>
      <c r="H561" s="201"/>
      <c r="I561" s="204"/>
      <c r="J561" s="205">
        <f>BK561</f>
        <v>0</v>
      </c>
      <c r="K561" s="201"/>
      <c r="L561" s="206"/>
      <c r="M561" s="207"/>
      <c r="N561" s="208"/>
      <c r="O561" s="208"/>
      <c r="P561" s="209">
        <f>P562</f>
        <v>0</v>
      </c>
      <c r="Q561" s="208"/>
      <c r="R561" s="209">
        <f>R562</f>
        <v>0</v>
      </c>
      <c r="S561" s="208"/>
      <c r="T561" s="210">
        <f>T562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1" t="s">
        <v>167</v>
      </c>
      <c r="AT561" s="212" t="s">
        <v>81</v>
      </c>
      <c r="AU561" s="212" t="s">
        <v>82</v>
      </c>
      <c r="AY561" s="211" t="s">
        <v>152</v>
      </c>
      <c r="BK561" s="213">
        <f>BK562</f>
        <v>0</v>
      </c>
    </row>
    <row r="562" s="12" customFormat="1" ht="22.8" customHeight="1">
      <c r="A562" s="12"/>
      <c r="B562" s="200"/>
      <c r="C562" s="201"/>
      <c r="D562" s="202" t="s">
        <v>81</v>
      </c>
      <c r="E562" s="214" t="s">
        <v>1916</v>
      </c>
      <c r="F562" s="214" t="s">
        <v>1917</v>
      </c>
      <c r="G562" s="201"/>
      <c r="H562" s="201"/>
      <c r="I562" s="204"/>
      <c r="J562" s="215">
        <f>BK562</f>
        <v>0</v>
      </c>
      <c r="K562" s="201"/>
      <c r="L562" s="206"/>
      <c r="M562" s="207"/>
      <c r="N562" s="208"/>
      <c r="O562" s="208"/>
      <c r="P562" s="209">
        <f>SUM(P563:P565)</f>
        <v>0</v>
      </c>
      <c r="Q562" s="208"/>
      <c r="R562" s="209">
        <f>SUM(R563:R565)</f>
        <v>0</v>
      </c>
      <c r="S562" s="208"/>
      <c r="T562" s="210">
        <f>SUM(T563:T565)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11" t="s">
        <v>167</v>
      </c>
      <c r="AT562" s="212" t="s">
        <v>81</v>
      </c>
      <c r="AU562" s="212" t="s">
        <v>90</v>
      </c>
      <c r="AY562" s="211" t="s">
        <v>152</v>
      </c>
      <c r="BK562" s="213">
        <f>SUM(BK563:BK565)</f>
        <v>0</v>
      </c>
    </row>
    <row r="563" s="2" customFormat="1" ht="21.75" customHeight="1">
      <c r="A563" s="42"/>
      <c r="B563" s="43"/>
      <c r="C563" s="216" t="s">
        <v>1369</v>
      </c>
      <c r="D563" s="216" t="s">
        <v>155</v>
      </c>
      <c r="E563" s="217" t="s">
        <v>1918</v>
      </c>
      <c r="F563" s="218" t="s">
        <v>1919</v>
      </c>
      <c r="G563" s="219" t="s">
        <v>283</v>
      </c>
      <c r="H563" s="220">
        <v>36</v>
      </c>
      <c r="I563" s="221"/>
      <c r="J563" s="222">
        <f>ROUND(I563*H563,2)</f>
        <v>0</v>
      </c>
      <c r="K563" s="218" t="s">
        <v>251</v>
      </c>
      <c r="L563" s="48"/>
      <c r="M563" s="223" t="s">
        <v>44</v>
      </c>
      <c r="N563" s="224" t="s">
        <v>53</v>
      </c>
      <c r="O563" s="88"/>
      <c r="P563" s="225">
        <f>O563*H563</f>
        <v>0</v>
      </c>
      <c r="Q563" s="225">
        <v>0</v>
      </c>
      <c r="R563" s="225">
        <f>Q563*H563</f>
        <v>0</v>
      </c>
      <c r="S563" s="225">
        <v>0</v>
      </c>
      <c r="T563" s="226">
        <f>S563*H563</f>
        <v>0</v>
      </c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R563" s="227" t="s">
        <v>617</v>
      </c>
      <c r="AT563" s="227" t="s">
        <v>155</v>
      </c>
      <c r="AU563" s="227" t="s">
        <v>21</v>
      </c>
      <c r="AY563" s="20" t="s">
        <v>152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20" t="s">
        <v>90</v>
      </c>
      <c r="BK563" s="228">
        <f>ROUND(I563*H563,2)</f>
        <v>0</v>
      </c>
      <c r="BL563" s="20" t="s">
        <v>617</v>
      </c>
      <c r="BM563" s="227" t="s">
        <v>1920</v>
      </c>
    </row>
    <row r="564" s="2" customFormat="1">
      <c r="A564" s="42"/>
      <c r="B564" s="43"/>
      <c r="C564" s="44"/>
      <c r="D564" s="249" t="s">
        <v>253</v>
      </c>
      <c r="E564" s="44"/>
      <c r="F564" s="250" t="s">
        <v>1921</v>
      </c>
      <c r="G564" s="44"/>
      <c r="H564" s="44"/>
      <c r="I564" s="231"/>
      <c r="J564" s="44"/>
      <c r="K564" s="44"/>
      <c r="L564" s="48"/>
      <c r="M564" s="232"/>
      <c r="N564" s="233"/>
      <c r="O564" s="88"/>
      <c r="P564" s="88"/>
      <c r="Q564" s="88"/>
      <c r="R564" s="88"/>
      <c r="S564" s="88"/>
      <c r="T564" s="89"/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T564" s="20" t="s">
        <v>253</v>
      </c>
      <c r="AU564" s="20" t="s">
        <v>21</v>
      </c>
    </row>
    <row r="565" s="13" customFormat="1">
      <c r="A565" s="13"/>
      <c r="B565" s="234"/>
      <c r="C565" s="235"/>
      <c r="D565" s="229" t="s">
        <v>166</v>
      </c>
      <c r="E565" s="236" t="s">
        <v>44</v>
      </c>
      <c r="F565" s="237" t="s">
        <v>1922</v>
      </c>
      <c r="G565" s="235"/>
      <c r="H565" s="238">
        <v>36</v>
      </c>
      <c r="I565" s="239"/>
      <c r="J565" s="235"/>
      <c r="K565" s="235"/>
      <c r="L565" s="240"/>
      <c r="M565" s="245"/>
      <c r="N565" s="246"/>
      <c r="O565" s="246"/>
      <c r="P565" s="246"/>
      <c r="Q565" s="246"/>
      <c r="R565" s="246"/>
      <c r="S565" s="246"/>
      <c r="T565" s="24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4" t="s">
        <v>166</v>
      </c>
      <c r="AU565" s="244" t="s">
        <v>21</v>
      </c>
      <c r="AV565" s="13" t="s">
        <v>21</v>
      </c>
      <c r="AW565" s="13" t="s">
        <v>42</v>
      </c>
      <c r="AX565" s="13" t="s">
        <v>90</v>
      </c>
      <c r="AY565" s="244" t="s">
        <v>152</v>
      </c>
    </row>
    <row r="566" s="2" customFormat="1" ht="6.96" customHeight="1">
      <c r="A566" s="42"/>
      <c r="B566" s="63"/>
      <c r="C566" s="64"/>
      <c r="D566" s="64"/>
      <c r="E566" s="64"/>
      <c r="F566" s="64"/>
      <c r="G566" s="64"/>
      <c r="H566" s="64"/>
      <c r="I566" s="64"/>
      <c r="J566" s="64"/>
      <c r="K566" s="64"/>
      <c r="L566" s="48"/>
      <c r="M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</row>
  </sheetData>
  <sheetProtection sheet="1" autoFilter="0" formatColumns="0" formatRows="0" objects="1" scenarios="1" spinCount="100000" saltValue="GrWEnRfOD5VfIZYC9EpIDEVx5vpKyu+zLesKRXvSt2StrAFeeeDvUtrjZqaxr6CBLkcoJ6IHKsc+GPFSrOd/YA==" hashValue="HDueGseWLu13dgcisuJYXHddhns4B4TtNs+3mqQwg1gmtGakKiz3UVqsFzTryO/T+42gFrOk1l0/GaH2178HUg==" algorithmName="SHA-512" password="88F3"/>
  <autoFilter ref="C97:K5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5_01/113107212"/>
    <hyperlink ref="F105" r:id="rId2" display="https://podminky.urs.cz/item/CS_URS_2025_01/113107222"/>
    <hyperlink ref="F110" r:id="rId3" display="https://podminky.urs.cz/item/CS_URS_2025_01/113107230"/>
    <hyperlink ref="F113" r:id="rId4" display="https://podminky.urs.cz/item/CS_URS_2025_01/113107242"/>
    <hyperlink ref="F116" r:id="rId5" display="https://podminky.urs.cz/item/CS_URS_2025_01/113154533"/>
    <hyperlink ref="F119" r:id="rId6" display="https://podminky.urs.cz/item/CS_URS_2025_01/113202111"/>
    <hyperlink ref="F122" r:id="rId7" display="https://podminky.urs.cz/item/CS_URS_2025_01/115101201"/>
    <hyperlink ref="F125" r:id="rId8" display="https://podminky.urs.cz/item/CS_URS_2025_01/115101301"/>
    <hyperlink ref="F128" r:id="rId9" display="https://podminky.urs.cz/item/CS_URS_2025_01/119001405"/>
    <hyperlink ref="F135" r:id="rId10" display="https://podminky.urs.cz/item/CS_URS_2025_01/119001412"/>
    <hyperlink ref="F142" r:id="rId11" display="https://podminky.urs.cz/item/CS_URS_2025_01/119001421"/>
    <hyperlink ref="F149" r:id="rId12" display="https://podminky.urs.cz/item/CS_URS_2025_01/121151123"/>
    <hyperlink ref="F152" r:id="rId13" display="https://podminky.urs.cz/item/CS_URS_2025_01/131251100"/>
    <hyperlink ref="F156" r:id="rId14" display="https://podminky.urs.cz/item/CS_URS_2025_01/132254206"/>
    <hyperlink ref="F165" r:id="rId15" display="https://podminky.urs.cz/item/CS_URS_2025_01/132354206"/>
    <hyperlink ref="F168" r:id="rId16" display="https://podminky.urs.cz/item/CS_URS_2025_01/132454206"/>
    <hyperlink ref="F171" r:id="rId17" display="https://podminky.urs.cz/item/CS_URS_2025_01/139001101"/>
    <hyperlink ref="F174" r:id="rId18" display="https://podminky.urs.cz/item/CS_URS_2025_01/141721335"/>
    <hyperlink ref="F179" r:id="rId19" display="https://podminky.urs.cz/item/CS_URS_2025_01/141721345"/>
    <hyperlink ref="F184" r:id="rId20" display="https://podminky.urs.cz/item/CS_URS_2025_01/151101101"/>
    <hyperlink ref="F187" r:id="rId21" display="https://podminky.urs.cz/item/CS_URS_2025_01/151101102"/>
    <hyperlink ref="F190" r:id="rId22" display="https://podminky.urs.cz/item/CS_URS_2025_01/151101111"/>
    <hyperlink ref="F193" r:id="rId23" display="https://podminky.urs.cz/item/CS_URS_2025_01/151101112"/>
    <hyperlink ref="F196" r:id="rId24" display="https://podminky.urs.cz/item/CS_URS_2025_01/162451106"/>
    <hyperlink ref="F199" r:id="rId25" display="https://podminky.urs.cz/item/CS_URS_2025_01/162651132"/>
    <hyperlink ref="F202" r:id="rId26" display="https://podminky.urs.cz/item/CS_URS_2025_01/167151111"/>
    <hyperlink ref="F205" r:id="rId27" display="https://podminky.urs.cz/item/CS_URS_2025_01/171201231"/>
    <hyperlink ref="F208" r:id="rId28" display="https://podminky.urs.cz/item/CS_URS_2025_01/171251201"/>
    <hyperlink ref="F214" r:id="rId29" display="https://podminky.urs.cz/item/CS_URS_2025_01/174151101"/>
    <hyperlink ref="F230" r:id="rId30" display="https://podminky.urs.cz/item/CS_URS_2025_01/175111101"/>
    <hyperlink ref="F240" r:id="rId31" display="https://podminky.urs.cz/item/CS_URS_2025_01/181351113"/>
    <hyperlink ref="F243" r:id="rId32" display="https://podminky.urs.cz/item/CS_URS_2025_01/181411131"/>
    <hyperlink ref="F250" r:id="rId33" display="https://podminky.urs.cz/item/CS_URS_2025_01/338171123"/>
    <hyperlink ref="F260" r:id="rId34" display="https://podminky.urs.cz/item/CS_URS_2025_01/359901111"/>
    <hyperlink ref="F263" r:id="rId35" display="https://podminky.urs.cz/item/CS_URS_2025_01/359901211"/>
    <hyperlink ref="F267" r:id="rId36" display="https://podminky.urs.cz/item/CS_URS_2025_01/451572111"/>
    <hyperlink ref="F272" r:id="rId37" display="https://podminky.urs.cz/item/CS_URS_2025_01/452112111"/>
    <hyperlink ref="F298" r:id="rId38" display="https://podminky.urs.cz/item/CS_URS_2025_01/452112121"/>
    <hyperlink ref="F308" r:id="rId39" display="https://podminky.urs.cz/item/CS_URS_2025_01/564750011"/>
    <hyperlink ref="F312" r:id="rId40" display="https://podminky.urs.cz/item/CS_URS_2025_01/564831111"/>
    <hyperlink ref="F315" r:id="rId41" display="https://podminky.urs.cz/item/CS_URS_2025_01/565155101"/>
    <hyperlink ref="F318" r:id="rId42" display="https://podminky.urs.cz/item/CS_URS_2025_01/573231108"/>
    <hyperlink ref="F321" r:id="rId43" display="https://podminky.urs.cz/item/CS_URS_2025_01/573451112"/>
    <hyperlink ref="F324" r:id="rId44" display="https://podminky.urs.cz/item/CS_URS_2025_01/577134111"/>
    <hyperlink ref="F327" r:id="rId45" display="https://podminky.urs.cz/item/CS_URS_2025_01/581114113"/>
    <hyperlink ref="F331" r:id="rId46" display="https://podminky.urs.cz/item/CS_URS_2025_01/871313121"/>
    <hyperlink ref="F337" r:id="rId47" display="https://podminky.urs.cz/item/CS_URS_2025_01/871353121"/>
    <hyperlink ref="F343" r:id="rId48" display="https://podminky.urs.cz/item/CS_URS_2025_01/871363121"/>
    <hyperlink ref="F350" r:id="rId49" display="https://podminky.urs.cz/item/CS_URS_2025_01/871373121"/>
    <hyperlink ref="F357" r:id="rId50" display="https://podminky.urs.cz/item/CS_URS_2025_01/877315211"/>
    <hyperlink ref="F362" r:id="rId51" display="https://podminky.urs.cz/item/CS_URS_2025_01/877355211"/>
    <hyperlink ref="F367" r:id="rId52" display="https://podminky.urs.cz/item/CS_URS_2025_01/877365221"/>
    <hyperlink ref="F372" r:id="rId53" display="https://podminky.urs.cz/item/CS_URS_2025_01/877375221"/>
    <hyperlink ref="F377" r:id="rId54" display="https://podminky.urs.cz/item/CS_URS_2025_01/892362121"/>
    <hyperlink ref="F382" r:id="rId55" display="https://podminky.urs.cz/item/CS_URS_2025_01/892372121"/>
    <hyperlink ref="F388" r:id="rId56" display="https://podminky.urs.cz/item/CS_URS_2025_01/894118001"/>
    <hyperlink ref="F395" r:id="rId57" display="https://podminky.urs.cz/item/CS_URS_2025_01/894411121"/>
    <hyperlink ref="F440" r:id="rId58" display="https://podminky.urs.cz/item/CS_URS_2025_01/899102112"/>
    <hyperlink ref="F445" r:id="rId59" display="https://podminky.urs.cz/item/CS_URS_2025_01/899103112"/>
    <hyperlink ref="F450" r:id="rId60" display="https://podminky.urs.cz/item/CS_URS_2025_01/899131121"/>
    <hyperlink ref="F463" r:id="rId61" display="https://podminky.urs.cz/item/CS_URS_2025_01/899623161"/>
    <hyperlink ref="F468" r:id="rId62" display="https://podminky.urs.cz/item/CS_URS_2025_01/899643121"/>
    <hyperlink ref="F473" r:id="rId63" display="https://podminky.urs.cz/item/CS_URS_2025_01/899643122"/>
    <hyperlink ref="F478" r:id="rId64" display="https://podminky.urs.cz/item/CS_URS_2025_01/899713111"/>
    <hyperlink ref="F481" r:id="rId65" display="https://podminky.urs.cz/item/CS_URS_2025_01/899722112"/>
    <hyperlink ref="F484" r:id="rId66" display="https://podminky.urs.cz/item/CS_URS_2025_01/899722114"/>
    <hyperlink ref="F487" r:id="rId67" display="https://podminky.urs.cz/item/CS_URS_2025_01/899911255"/>
    <hyperlink ref="F490" r:id="rId68" display="https://podminky.urs.cz/item/CS_URS_2025_01/899913165"/>
    <hyperlink ref="F498" r:id="rId69" display="https://podminky.urs.cz/item/CS_URS_2025_01/916131213"/>
    <hyperlink ref="F501" r:id="rId70" display="https://podminky.urs.cz/item/CS_URS_2025_01/919732211"/>
    <hyperlink ref="F504" r:id="rId71" display="https://podminky.urs.cz/item/CS_URS_2025_01/919735112"/>
    <hyperlink ref="F507" r:id="rId72" display="https://podminky.urs.cz/item/CS_URS_2025_01/919735122"/>
    <hyperlink ref="F510" r:id="rId73" display="https://podminky.urs.cz/item/CS_URS_2025_01/979024443"/>
    <hyperlink ref="F514" r:id="rId74" display="https://podminky.urs.cz/item/CS_URS_2025_01/997221551"/>
    <hyperlink ref="F520" r:id="rId75" display="https://podminky.urs.cz/item/CS_URS_2025_01/997221559"/>
    <hyperlink ref="F527" r:id="rId76" display="https://podminky.urs.cz/item/CS_URS_2025_01/997221561"/>
    <hyperlink ref="F530" r:id="rId77" display="https://podminky.urs.cz/item/CS_URS_2025_01/997221569"/>
    <hyperlink ref="F534" r:id="rId78" display="https://podminky.urs.cz/item/CS_URS_2025_01/997221861"/>
    <hyperlink ref="F537" r:id="rId79" display="https://podminky.urs.cz/item/CS_URS_2025_01/997221873"/>
    <hyperlink ref="F542" r:id="rId80" display="https://podminky.urs.cz/item/CS_URS_2025_01/997221875"/>
    <hyperlink ref="F546" r:id="rId81" display="https://podminky.urs.cz/item/CS_URS_2025_01/998276101"/>
    <hyperlink ref="F550" r:id="rId82" display="https://podminky.urs.cz/item/CS_URS_2025_01/715174012"/>
    <hyperlink ref="F557" r:id="rId83" display="https://podminky.urs.cz/item/CS_URS_2025_01/715189003"/>
    <hyperlink ref="F560" r:id="rId84" display="https://podminky.urs.cz/item/CS_URS_2025_01/998715101"/>
    <hyperlink ref="F564" r:id="rId85" display="https://podminky.urs.cz/item/CS_URS_2025_01/23020207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115</v>
      </c>
      <c r="AZ2" s="248" t="s">
        <v>1423</v>
      </c>
      <c r="BA2" s="248" t="s">
        <v>1424</v>
      </c>
      <c r="BB2" s="248" t="s">
        <v>212</v>
      </c>
      <c r="BC2" s="248" t="s">
        <v>1923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59</v>
      </c>
      <c r="BA3" s="248" t="s">
        <v>1426</v>
      </c>
      <c r="BB3" s="248" t="s">
        <v>212</v>
      </c>
      <c r="BC3" s="248" t="s">
        <v>370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  <c r="AZ4" s="248" t="s">
        <v>1428</v>
      </c>
      <c r="BA4" s="248" t="s">
        <v>225</v>
      </c>
      <c r="BB4" s="248" t="s">
        <v>212</v>
      </c>
      <c r="BC4" s="248" t="s">
        <v>1924</v>
      </c>
      <c r="BD4" s="248" t="s">
        <v>21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2"/>
      <c r="B9" s="48"/>
      <c r="C9" s="42"/>
      <c r="D9" s="42"/>
      <c r="E9" s="147" t="s">
        <v>1430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233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1925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116</v>
      </c>
      <c r="G13" s="42"/>
      <c r="H13" s="42"/>
      <c r="I13" s="146" t="s">
        <v>20</v>
      </c>
      <c r="J13" s="137" t="s">
        <v>21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16. 2. 2021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21.84" customHeight="1">
      <c r="A15" s="42"/>
      <c r="B15" s="48"/>
      <c r="C15" s="42"/>
      <c r="D15" s="276" t="s">
        <v>26</v>
      </c>
      <c r="E15" s="42"/>
      <c r="F15" s="277" t="s">
        <v>27</v>
      </c>
      <c r="G15" s="42"/>
      <c r="H15" s="42"/>
      <c r="I15" s="276" t="s">
        <v>28</v>
      </c>
      <c r="J15" s="277" t="s">
        <v>29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35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">
        <v>39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40</v>
      </c>
      <c r="F23" s="42"/>
      <c r="G23" s="42"/>
      <c r="H23" s="42"/>
      <c r="I23" s="146" t="s">
        <v>34</v>
      </c>
      <c r="J23" s="137" t="s">
        <v>41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43</v>
      </c>
      <c r="E25" s="42"/>
      <c r="F25" s="42"/>
      <c r="G25" s="42"/>
      <c r="H25" s="42"/>
      <c r="I25" s="146" t="s">
        <v>31</v>
      </c>
      <c r="J25" s="137" t="s">
        <v>44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45</v>
      </c>
      <c r="F26" s="42"/>
      <c r="G26" s="42"/>
      <c r="H26" s="42"/>
      <c r="I26" s="146" t="s">
        <v>34</v>
      </c>
      <c r="J26" s="137" t="s">
        <v>44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46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44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48</v>
      </c>
      <c r="E32" s="42"/>
      <c r="F32" s="42"/>
      <c r="G32" s="42"/>
      <c r="H32" s="42"/>
      <c r="I32" s="42"/>
      <c r="J32" s="157">
        <f>ROUND(J91,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50</v>
      </c>
      <c r="G34" s="42"/>
      <c r="H34" s="42"/>
      <c r="I34" s="158" t="s">
        <v>49</v>
      </c>
      <c r="J34" s="158" t="s">
        <v>51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52</v>
      </c>
      <c r="E35" s="146" t="s">
        <v>53</v>
      </c>
      <c r="F35" s="160">
        <f>ROUND((SUM(BE91:BE213)),  2)</f>
        <v>0</v>
      </c>
      <c r="G35" s="42"/>
      <c r="H35" s="42"/>
      <c r="I35" s="161">
        <v>0.20999999999999999</v>
      </c>
      <c r="J35" s="160">
        <f>ROUND(((SUM(BE91:BE213))*I35),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54</v>
      </c>
      <c r="F36" s="160">
        <f>ROUND((SUM(BF91:BF213)),  2)</f>
        <v>0</v>
      </c>
      <c r="G36" s="42"/>
      <c r="H36" s="42"/>
      <c r="I36" s="161">
        <v>0.12</v>
      </c>
      <c r="J36" s="160">
        <f>ROUND(((SUM(BF91:BF213))*I36),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55</v>
      </c>
      <c r="F37" s="160">
        <f>ROUND((SUM(BG91:BG213)),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56</v>
      </c>
      <c r="F38" s="160">
        <f>ROUND((SUM(BH91:BH213)),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57</v>
      </c>
      <c r="F39" s="160">
        <f>ROUND((SUM(BI91:BI213)),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58</v>
      </c>
      <c r="E41" s="164"/>
      <c r="F41" s="164"/>
      <c r="G41" s="165" t="s">
        <v>59</v>
      </c>
      <c r="H41" s="166" t="s">
        <v>60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129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Rekonstrukce vodovodu a kanalizace Dolní Němčice - 2026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1430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233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SO-01.2 - Stávající dešťová kanalizace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Dolní Němčice</v>
      </c>
      <c r="G56" s="44"/>
      <c r="H56" s="44"/>
      <c r="I56" s="35" t="s">
        <v>24</v>
      </c>
      <c r="J56" s="76" t="str">
        <f>IF(J14="","",J14)</f>
        <v>16. 2. 2021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5.15" customHeight="1">
      <c r="A58" s="42"/>
      <c r="B58" s="43"/>
      <c r="C58" s="35" t="s">
        <v>30</v>
      </c>
      <c r="D58" s="44"/>
      <c r="E58" s="44"/>
      <c r="F58" s="30" t="str">
        <f>E17</f>
        <v>Město Dačice</v>
      </c>
      <c r="G58" s="44"/>
      <c r="H58" s="44"/>
      <c r="I58" s="35" t="s">
        <v>38</v>
      </c>
      <c r="J58" s="40" t="str">
        <f>E23</f>
        <v>VAK projekt s.r.o.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5.6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43</v>
      </c>
      <c r="J59" s="40" t="str">
        <f>E26</f>
        <v>Ing. Martina Zamlinská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130</v>
      </c>
      <c r="D61" s="175"/>
      <c r="E61" s="175"/>
      <c r="F61" s="175"/>
      <c r="G61" s="175"/>
      <c r="H61" s="175"/>
      <c r="I61" s="175"/>
      <c r="J61" s="176" t="s">
        <v>131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80</v>
      </c>
      <c r="D63" s="44"/>
      <c r="E63" s="44"/>
      <c r="F63" s="44"/>
      <c r="G63" s="44"/>
      <c r="H63" s="44"/>
      <c r="I63" s="44"/>
      <c r="J63" s="106">
        <f>J91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132</v>
      </c>
    </row>
    <row r="64" s="9" customFormat="1" ht="24.96" customHeight="1">
      <c r="A64" s="9"/>
      <c r="B64" s="178"/>
      <c r="C64" s="179"/>
      <c r="D64" s="180" t="s">
        <v>237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238</v>
      </c>
      <c r="E65" s="186"/>
      <c r="F65" s="186"/>
      <c r="G65" s="186"/>
      <c r="H65" s="186"/>
      <c r="I65" s="186"/>
      <c r="J65" s="187">
        <f>J93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240</v>
      </c>
      <c r="E66" s="186"/>
      <c r="F66" s="186"/>
      <c r="G66" s="186"/>
      <c r="H66" s="186"/>
      <c r="I66" s="186"/>
      <c r="J66" s="187">
        <f>J153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242</v>
      </c>
      <c r="E67" s="186"/>
      <c r="F67" s="186"/>
      <c r="G67" s="186"/>
      <c r="H67" s="186"/>
      <c r="I67" s="186"/>
      <c r="J67" s="187">
        <f>J160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244</v>
      </c>
      <c r="E68" s="186"/>
      <c r="F68" s="186"/>
      <c r="G68" s="186"/>
      <c r="H68" s="186"/>
      <c r="I68" s="186"/>
      <c r="J68" s="187">
        <f>J203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245</v>
      </c>
      <c r="E69" s="186"/>
      <c r="F69" s="186"/>
      <c r="G69" s="186"/>
      <c r="H69" s="186"/>
      <c r="I69" s="186"/>
      <c r="J69" s="187">
        <f>J211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4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5" s="2" customFormat="1" ht="6.96" customHeight="1">
      <c r="A75" s="42"/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4.96" customHeight="1">
      <c r="A76" s="42"/>
      <c r="B76" s="43"/>
      <c r="C76" s="26" t="s">
        <v>137</v>
      </c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16</v>
      </c>
      <c r="D78" s="44"/>
      <c r="E78" s="44"/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6.5" customHeight="1">
      <c r="A79" s="42"/>
      <c r="B79" s="43"/>
      <c r="C79" s="44"/>
      <c r="D79" s="44"/>
      <c r="E79" s="173" t="str">
        <f>E7</f>
        <v>Rekonstrukce vodovodu a kanalizace Dolní Němčice - 2026</v>
      </c>
      <c r="F79" s="35"/>
      <c r="G79" s="35"/>
      <c r="H79" s="35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1" customFormat="1" ht="12" customHeight="1">
      <c r="B80" s="24"/>
      <c r="C80" s="35" t="s">
        <v>127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2"/>
      <c r="B81" s="43"/>
      <c r="C81" s="44"/>
      <c r="D81" s="44"/>
      <c r="E81" s="173" t="s">
        <v>1430</v>
      </c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2" customHeight="1">
      <c r="A82" s="42"/>
      <c r="B82" s="43"/>
      <c r="C82" s="35" t="s">
        <v>233</v>
      </c>
      <c r="D82" s="44"/>
      <c r="E82" s="44"/>
      <c r="F82" s="44"/>
      <c r="G82" s="44"/>
      <c r="H82" s="44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6.5" customHeight="1">
      <c r="A83" s="42"/>
      <c r="B83" s="43"/>
      <c r="C83" s="44"/>
      <c r="D83" s="44"/>
      <c r="E83" s="73" t="str">
        <f>E11</f>
        <v>SO-01.2 - Stávající dešťová kanalizace</v>
      </c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6.96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2" customHeight="1">
      <c r="A85" s="42"/>
      <c r="B85" s="43"/>
      <c r="C85" s="35" t="s">
        <v>22</v>
      </c>
      <c r="D85" s="44"/>
      <c r="E85" s="44"/>
      <c r="F85" s="30" t="str">
        <f>F14</f>
        <v>Dolní Němčice</v>
      </c>
      <c r="G85" s="44"/>
      <c r="H85" s="44"/>
      <c r="I85" s="35" t="s">
        <v>24</v>
      </c>
      <c r="J85" s="76" t="str">
        <f>IF(J14="","",J14)</f>
        <v>16. 2. 2021</v>
      </c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5.15" customHeight="1">
      <c r="A87" s="42"/>
      <c r="B87" s="43"/>
      <c r="C87" s="35" t="s">
        <v>30</v>
      </c>
      <c r="D87" s="44"/>
      <c r="E87" s="44"/>
      <c r="F87" s="30" t="str">
        <f>E17</f>
        <v>Město Dačice</v>
      </c>
      <c r="G87" s="44"/>
      <c r="H87" s="44"/>
      <c r="I87" s="35" t="s">
        <v>38</v>
      </c>
      <c r="J87" s="40" t="str">
        <f>E23</f>
        <v>VAK projekt s.r.o.</v>
      </c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25.65" customHeight="1">
      <c r="A88" s="42"/>
      <c r="B88" s="43"/>
      <c r="C88" s="35" t="s">
        <v>36</v>
      </c>
      <c r="D88" s="44"/>
      <c r="E88" s="44"/>
      <c r="F88" s="30" t="str">
        <f>IF(E20="","",E20)</f>
        <v>Vyplň údaj</v>
      </c>
      <c r="G88" s="44"/>
      <c r="H88" s="44"/>
      <c r="I88" s="35" t="s">
        <v>43</v>
      </c>
      <c r="J88" s="40" t="str">
        <f>E26</f>
        <v>Ing. Martina Zamlinská</v>
      </c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0.32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11" customFormat="1" ht="29.28" customHeight="1">
      <c r="A90" s="189"/>
      <c r="B90" s="190"/>
      <c r="C90" s="191" t="s">
        <v>138</v>
      </c>
      <c r="D90" s="192" t="s">
        <v>67</v>
      </c>
      <c r="E90" s="192" t="s">
        <v>63</v>
      </c>
      <c r="F90" s="192" t="s">
        <v>64</v>
      </c>
      <c r="G90" s="192" t="s">
        <v>139</v>
      </c>
      <c r="H90" s="192" t="s">
        <v>140</v>
      </c>
      <c r="I90" s="192" t="s">
        <v>141</v>
      </c>
      <c r="J90" s="192" t="s">
        <v>131</v>
      </c>
      <c r="K90" s="193" t="s">
        <v>142</v>
      </c>
      <c r="L90" s="194"/>
      <c r="M90" s="96" t="s">
        <v>44</v>
      </c>
      <c r="N90" s="97" t="s">
        <v>52</v>
      </c>
      <c r="O90" s="97" t="s">
        <v>143</v>
      </c>
      <c r="P90" s="97" t="s">
        <v>144</v>
      </c>
      <c r="Q90" s="97" t="s">
        <v>145</v>
      </c>
      <c r="R90" s="97" t="s">
        <v>146</v>
      </c>
      <c r="S90" s="97" t="s">
        <v>147</v>
      </c>
      <c r="T90" s="98" t="s">
        <v>148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2"/>
      <c r="B91" s="43"/>
      <c r="C91" s="103" t="s">
        <v>149</v>
      </c>
      <c r="D91" s="44"/>
      <c r="E91" s="44"/>
      <c r="F91" s="44"/>
      <c r="G91" s="44"/>
      <c r="H91" s="44"/>
      <c r="I91" s="44"/>
      <c r="J91" s="195">
        <f>BK91</f>
        <v>0</v>
      </c>
      <c r="K91" s="44"/>
      <c r="L91" s="48"/>
      <c r="M91" s="99"/>
      <c r="N91" s="196"/>
      <c r="O91" s="100"/>
      <c r="P91" s="197">
        <f>P92</f>
        <v>0</v>
      </c>
      <c r="Q91" s="100"/>
      <c r="R91" s="197">
        <f>R92</f>
        <v>10.651605199999999</v>
      </c>
      <c r="S91" s="100"/>
      <c r="T91" s="198">
        <f>T92</f>
        <v>3.6000000000000001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81</v>
      </c>
      <c r="AU91" s="20" t="s">
        <v>132</v>
      </c>
      <c r="BK91" s="199">
        <f>BK92</f>
        <v>0</v>
      </c>
    </row>
    <row r="92" s="12" customFormat="1" ht="25.92" customHeight="1">
      <c r="A92" s="12"/>
      <c r="B92" s="200"/>
      <c r="C92" s="201"/>
      <c r="D92" s="202" t="s">
        <v>81</v>
      </c>
      <c r="E92" s="203" t="s">
        <v>246</v>
      </c>
      <c r="F92" s="203" t="s">
        <v>247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P93+P153+P160+P203+P211</f>
        <v>0</v>
      </c>
      <c r="Q92" s="208"/>
      <c r="R92" s="209">
        <f>R93+R153+R160+R203+R211</f>
        <v>10.651605199999999</v>
      </c>
      <c r="S92" s="208"/>
      <c r="T92" s="210">
        <f>T93+T153+T160+T203+T211</f>
        <v>3.6000000000000001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90</v>
      </c>
      <c r="AT92" s="212" t="s">
        <v>81</v>
      </c>
      <c r="AU92" s="212" t="s">
        <v>82</v>
      </c>
      <c r="AY92" s="211" t="s">
        <v>152</v>
      </c>
      <c r="BK92" s="213">
        <f>BK93+BK153+BK160+BK203+BK211</f>
        <v>0</v>
      </c>
    </row>
    <row r="93" s="12" customFormat="1" ht="22.8" customHeight="1">
      <c r="A93" s="12"/>
      <c r="B93" s="200"/>
      <c r="C93" s="201"/>
      <c r="D93" s="202" t="s">
        <v>81</v>
      </c>
      <c r="E93" s="214" t="s">
        <v>90</v>
      </c>
      <c r="F93" s="214" t="s">
        <v>248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SUM(P94:P152)</f>
        <v>0</v>
      </c>
      <c r="Q93" s="208"/>
      <c r="R93" s="209">
        <f>SUM(R94:R152)</f>
        <v>8.1935359999999982</v>
      </c>
      <c r="S93" s="208"/>
      <c r="T93" s="210">
        <f>SUM(T94:T152)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90</v>
      </c>
      <c r="AT93" s="212" t="s">
        <v>81</v>
      </c>
      <c r="AU93" s="212" t="s">
        <v>90</v>
      </c>
      <c r="AY93" s="211" t="s">
        <v>152</v>
      </c>
      <c r="BK93" s="213">
        <f>SUM(BK94:BK152)</f>
        <v>0</v>
      </c>
    </row>
    <row r="94" s="2" customFormat="1" ht="16.5" customHeight="1">
      <c r="A94" s="42"/>
      <c r="B94" s="43"/>
      <c r="C94" s="216" t="s">
        <v>90</v>
      </c>
      <c r="D94" s="216" t="s">
        <v>155</v>
      </c>
      <c r="E94" s="217" t="s">
        <v>270</v>
      </c>
      <c r="F94" s="218" t="s">
        <v>271</v>
      </c>
      <c r="G94" s="219" t="s">
        <v>272</v>
      </c>
      <c r="H94" s="220">
        <v>1.2</v>
      </c>
      <c r="I94" s="221"/>
      <c r="J94" s="222">
        <f>ROUND(I94*H94,2)</f>
        <v>0</v>
      </c>
      <c r="K94" s="218" t="s">
        <v>251</v>
      </c>
      <c r="L94" s="48"/>
      <c r="M94" s="223" t="s">
        <v>44</v>
      </c>
      <c r="N94" s="224" t="s">
        <v>53</v>
      </c>
      <c r="O94" s="88"/>
      <c r="P94" s="225">
        <f>O94*H94</f>
        <v>0</v>
      </c>
      <c r="Q94" s="225">
        <v>3.0000000000000001E-05</v>
      </c>
      <c r="R94" s="225">
        <f>Q94*H94</f>
        <v>3.6000000000000001E-05</v>
      </c>
      <c r="S94" s="225">
        <v>0</v>
      </c>
      <c r="T94" s="226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7" t="s">
        <v>171</v>
      </c>
      <c r="AT94" s="227" t="s">
        <v>155</v>
      </c>
      <c r="AU94" s="227" t="s">
        <v>21</v>
      </c>
      <c r="AY94" s="20" t="s">
        <v>152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90</v>
      </c>
      <c r="BK94" s="228">
        <f>ROUND(I94*H94,2)</f>
        <v>0</v>
      </c>
      <c r="BL94" s="20" t="s">
        <v>171</v>
      </c>
      <c r="BM94" s="227" t="s">
        <v>1926</v>
      </c>
    </row>
    <row r="95" s="2" customFormat="1">
      <c r="A95" s="42"/>
      <c r="B95" s="43"/>
      <c r="C95" s="44"/>
      <c r="D95" s="249" t="s">
        <v>253</v>
      </c>
      <c r="E95" s="44"/>
      <c r="F95" s="250" t="s">
        <v>274</v>
      </c>
      <c r="G95" s="44"/>
      <c r="H95" s="44"/>
      <c r="I95" s="231"/>
      <c r="J95" s="44"/>
      <c r="K95" s="44"/>
      <c r="L95" s="48"/>
      <c r="M95" s="232"/>
      <c r="N95" s="233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253</v>
      </c>
      <c r="AU95" s="20" t="s">
        <v>21</v>
      </c>
    </row>
    <row r="96" s="13" customFormat="1">
      <c r="A96" s="13"/>
      <c r="B96" s="234"/>
      <c r="C96" s="235"/>
      <c r="D96" s="229" t="s">
        <v>166</v>
      </c>
      <c r="E96" s="236" t="s">
        <v>44</v>
      </c>
      <c r="F96" s="237" t="s">
        <v>1927</v>
      </c>
      <c r="G96" s="235"/>
      <c r="H96" s="238">
        <v>1.2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166</v>
      </c>
      <c r="AU96" s="244" t="s">
        <v>21</v>
      </c>
      <c r="AV96" s="13" t="s">
        <v>21</v>
      </c>
      <c r="AW96" s="13" t="s">
        <v>42</v>
      </c>
      <c r="AX96" s="13" t="s">
        <v>90</v>
      </c>
      <c r="AY96" s="244" t="s">
        <v>152</v>
      </c>
    </row>
    <row r="97" s="2" customFormat="1" ht="24.15" customHeight="1">
      <c r="A97" s="42"/>
      <c r="B97" s="43"/>
      <c r="C97" s="216" t="s">
        <v>21</v>
      </c>
      <c r="D97" s="216" t="s">
        <v>155</v>
      </c>
      <c r="E97" s="217" t="s">
        <v>276</v>
      </c>
      <c r="F97" s="218" t="s">
        <v>277</v>
      </c>
      <c r="G97" s="219" t="s">
        <v>278</v>
      </c>
      <c r="H97" s="220">
        <v>0.14999999999999999</v>
      </c>
      <c r="I97" s="221"/>
      <c r="J97" s="222">
        <f>ROUND(I97*H97,2)</f>
        <v>0</v>
      </c>
      <c r="K97" s="218" t="s">
        <v>251</v>
      </c>
      <c r="L97" s="48"/>
      <c r="M97" s="223" t="s">
        <v>44</v>
      </c>
      <c r="N97" s="224" t="s">
        <v>53</v>
      </c>
      <c r="O97" s="88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7" t="s">
        <v>171</v>
      </c>
      <c r="AT97" s="227" t="s">
        <v>155</v>
      </c>
      <c r="AU97" s="227" t="s">
        <v>21</v>
      </c>
      <c r="AY97" s="20" t="s">
        <v>152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90</v>
      </c>
      <c r="BK97" s="228">
        <f>ROUND(I97*H97,2)</f>
        <v>0</v>
      </c>
      <c r="BL97" s="20" t="s">
        <v>171</v>
      </c>
      <c r="BM97" s="227" t="s">
        <v>1928</v>
      </c>
    </row>
    <row r="98" s="2" customFormat="1">
      <c r="A98" s="42"/>
      <c r="B98" s="43"/>
      <c r="C98" s="44"/>
      <c r="D98" s="249" t="s">
        <v>253</v>
      </c>
      <c r="E98" s="44"/>
      <c r="F98" s="250" t="s">
        <v>280</v>
      </c>
      <c r="G98" s="44"/>
      <c r="H98" s="44"/>
      <c r="I98" s="231"/>
      <c r="J98" s="44"/>
      <c r="K98" s="44"/>
      <c r="L98" s="48"/>
      <c r="M98" s="232"/>
      <c r="N98" s="233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253</v>
      </c>
      <c r="AU98" s="20" t="s">
        <v>21</v>
      </c>
    </row>
    <row r="99" s="13" customFormat="1">
      <c r="A99" s="13"/>
      <c r="B99" s="234"/>
      <c r="C99" s="235"/>
      <c r="D99" s="229" t="s">
        <v>166</v>
      </c>
      <c r="E99" s="236" t="s">
        <v>44</v>
      </c>
      <c r="F99" s="237" t="s">
        <v>1929</v>
      </c>
      <c r="G99" s="235"/>
      <c r="H99" s="238">
        <v>0.14999999999999999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166</v>
      </c>
      <c r="AU99" s="244" t="s">
        <v>21</v>
      </c>
      <c r="AV99" s="13" t="s">
        <v>21</v>
      </c>
      <c r="AW99" s="13" t="s">
        <v>42</v>
      </c>
      <c r="AX99" s="13" t="s">
        <v>90</v>
      </c>
      <c r="AY99" s="244" t="s">
        <v>152</v>
      </c>
    </row>
    <row r="100" s="2" customFormat="1" ht="24.15" customHeight="1">
      <c r="A100" s="42"/>
      <c r="B100" s="43"/>
      <c r="C100" s="216" t="s">
        <v>167</v>
      </c>
      <c r="D100" s="216" t="s">
        <v>155</v>
      </c>
      <c r="E100" s="217" t="s">
        <v>305</v>
      </c>
      <c r="F100" s="218" t="s">
        <v>306</v>
      </c>
      <c r="G100" s="219" t="s">
        <v>212</v>
      </c>
      <c r="H100" s="220">
        <v>16</v>
      </c>
      <c r="I100" s="221"/>
      <c r="J100" s="222">
        <f>ROUND(I100*H100,2)</f>
        <v>0</v>
      </c>
      <c r="K100" s="218" t="s">
        <v>251</v>
      </c>
      <c r="L100" s="48"/>
      <c r="M100" s="223" t="s">
        <v>44</v>
      </c>
      <c r="N100" s="224" t="s">
        <v>53</v>
      </c>
      <c r="O100" s="88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7" t="s">
        <v>171</v>
      </c>
      <c r="AT100" s="227" t="s">
        <v>155</v>
      </c>
      <c r="AU100" s="227" t="s">
        <v>21</v>
      </c>
      <c r="AY100" s="20" t="s">
        <v>152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90</v>
      </c>
      <c r="BK100" s="228">
        <f>ROUND(I100*H100,2)</f>
        <v>0</v>
      </c>
      <c r="BL100" s="20" t="s">
        <v>171</v>
      </c>
      <c r="BM100" s="227" t="s">
        <v>1930</v>
      </c>
    </row>
    <row r="101" s="2" customFormat="1">
      <c r="A101" s="42"/>
      <c r="B101" s="43"/>
      <c r="C101" s="44"/>
      <c r="D101" s="249" t="s">
        <v>253</v>
      </c>
      <c r="E101" s="44"/>
      <c r="F101" s="250" t="s">
        <v>308</v>
      </c>
      <c r="G101" s="44"/>
      <c r="H101" s="44"/>
      <c r="I101" s="231"/>
      <c r="J101" s="44"/>
      <c r="K101" s="44"/>
      <c r="L101" s="48"/>
      <c r="M101" s="232"/>
      <c r="N101" s="233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253</v>
      </c>
      <c r="AU101" s="20" t="s">
        <v>21</v>
      </c>
    </row>
    <row r="102" s="13" customFormat="1">
      <c r="A102" s="13"/>
      <c r="B102" s="234"/>
      <c r="C102" s="235"/>
      <c r="D102" s="229" t="s">
        <v>166</v>
      </c>
      <c r="E102" s="236" t="s">
        <v>44</v>
      </c>
      <c r="F102" s="237" t="s">
        <v>1931</v>
      </c>
      <c r="G102" s="235"/>
      <c r="H102" s="238">
        <v>15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166</v>
      </c>
      <c r="AU102" s="244" t="s">
        <v>21</v>
      </c>
      <c r="AV102" s="13" t="s">
        <v>21</v>
      </c>
      <c r="AW102" s="13" t="s">
        <v>42</v>
      </c>
      <c r="AX102" s="13" t="s">
        <v>82</v>
      </c>
      <c r="AY102" s="244" t="s">
        <v>152</v>
      </c>
    </row>
    <row r="103" s="13" customFormat="1">
      <c r="A103" s="13"/>
      <c r="B103" s="234"/>
      <c r="C103" s="235"/>
      <c r="D103" s="229" t="s">
        <v>166</v>
      </c>
      <c r="E103" s="236" t="s">
        <v>44</v>
      </c>
      <c r="F103" s="237" t="s">
        <v>1932</v>
      </c>
      <c r="G103" s="235"/>
      <c r="H103" s="238">
        <v>5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166</v>
      </c>
      <c r="AU103" s="244" t="s">
        <v>21</v>
      </c>
      <c r="AV103" s="13" t="s">
        <v>21</v>
      </c>
      <c r="AW103" s="13" t="s">
        <v>42</v>
      </c>
      <c r="AX103" s="13" t="s">
        <v>82</v>
      </c>
      <c r="AY103" s="244" t="s">
        <v>152</v>
      </c>
    </row>
    <row r="104" s="15" customFormat="1">
      <c r="A104" s="15"/>
      <c r="B104" s="278"/>
      <c r="C104" s="279"/>
      <c r="D104" s="229" t="s">
        <v>166</v>
      </c>
      <c r="E104" s="280" t="s">
        <v>59</v>
      </c>
      <c r="F104" s="281" t="s">
        <v>1496</v>
      </c>
      <c r="G104" s="279"/>
      <c r="H104" s="282">
        <v>20</v>
      </c>
      <c r="I104" s="283"/>
      <c r="J104" s="279"/>
      <c r="K104" s="279"/>
      <c r="L104" s="284"/>
      <c r="M104" s="285"/>
      <c r="N104" s="286"/>
      <c r="O104" s="286"/>
      <c r="P104" s="286"/>
      <c r="Q104" s="286"/>
      <c r="R104" s="286"/>
      <c r="S104" s="286"/>
      <c r="T104" s="28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88" t="s">
        <v>166</v>
      </c>
      <c r="AU104" s="288" t="s">
        <v>21</v>
      </c>
      <c r="AV104" s="15" t="s">
        <v>167</v>
      </c>
      <c r="AW104" s="15" t="s">
        <v>42</v>
      </c>
      <c r="AX104" s="15" t="s">
        <v>82</v>
      </c>
      <c r="AY104" s="288" t="s">
        <v>152</v>
      </c>
    </row>
    <row r="105" s="13" customFormat="1">
      <c r="A105" s="13"/>
      <c r="B105" s="234"/>
      <c r="C105" s="235"/>
      <c r="D105" s="229" t="s">
        <v>166</v>
      </c>
      <c r="E105" s="236" t="s">
        <v>44</v>
      </c>
      <c r="F105" s="237" t="s">
        <v>1497</v>
      </c>
      <c r="G105" s="235"/>
      <c r="H105" s="238">
        <v>16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166</v>
      </c>
      <c r="AU105" s="244" t="s">
        <v>21</v>
      </c>
      <c r="AV105" s="13" t="s">
        <v>21</v>
      </c>
      <c r="AW105" s="13" t="s">
        <v>42</v>
      </c>
      <c r="AX105" s="13" t="s">
        <v>90</v>
      </c>
      <c r="AY105" s="244" t="s">
        <v>152</v>
      </c>
    </row>
    <row r="106" s="2" customFormat="1" ht="33" customHeight="1">
      <c r="A106" s="42"/>
      <c r="B106" s="43"/>
      <c r="C106" s="216" t="s">
        <v>171</v>
      </c>
      <c r="D106" s="216" t="s">
        <v>155</v>
      </c>
      <c r="E106" s="217" t="s">
        <v>1498</v>
      </c>
      <c r="F106" s="218" t="s">
        <v>1499</v>
      </c>
      <c r="G106" s="219" t="s">
        <v>212</v>
      </c>
      <c r="H106" s="220">
        <v>3</v>
      </c>
      <c r="I106" s="221"/>
      <c r="J106" s="222">
        <f>ROUND(I106*H106,2)</f>
        <v>0</v>
      </c>
      <c r="K106" s="218" t="s">
        <v>251</v>
      </c>
      <c r="L106" s="48"/>
      <c r="M106" s="223" t="s">
        <v>44</v>
      </c>
      <c r="N106" s="224" t="s">
        <v>53</v>
      </c>
      <c r="O106" s="88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7" t="s">
        <v>171</v>
      </c>
      <c r="AT106" s="227" t="s">
        <v>155</v>
      </c>
      <c r="AU106" s="227" t="s">
        <v>21</v>
      </c>
      <c r="AY106" s="20" t="s">
        <v>152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90</v>
      </c>
      <c r="BK106" s="228">
        <f>ROUND(I106*H106,2)</f>
        <v>0</v>
      </c>
      <c r="BL106" s="20" t="s">
        <v>171</v>
      </c>
      <c r="BM106" s="227" t="s">
        <v>1933</v>
      </c>
    </row>
    <row r="107" s="2" customFormat="1">
      <c r="A107" s="42"/>
      <c r="B107" s="43"/>
      <c r="C107" s="44"/>
      <c r="D107" s="249" t="s">
        <v>253</v>
      </c>
      <c r="E107" s="44"/>
      <c r="F107" s="250" t="s">
        <v>1501</v>
      </c>
      <c r="G107" s="44"/>
      <c r="H107" s="44"/>
      <c r="I107" s="231"/>
      <c r="J107" s="44"/>
      <c r="K107" s="44"/>
      <c r="L107" s="48"/>
      <c r="M107" s="232"/>
      <c r="N107" s="233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253</v>
      </c>
      <c r="AU107" s="20" t="s">
        <v>21</v>
      </c>
    </row>
    <row r="108" s="13" customFormat="1">
      <c r="A108" s="13"/>
      <c r="B108" s="234"/>
      <c r="C108" s="235"/>
      <c r="D108" s="229" t="s">
        <v>166</v>
      </c>
      <c r="E108" s="236" t="s">
        <v>44</v>
      </c>
      <c r="F108" s="237" t="s">
        <v>1502</v>
      </c>
      <c r="G108" s="235"/>
      <c r="H108" s="238">
        <v>3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166</v>
      </c>
      <c r="AU108" s="244" t="s">
        <v>21</v>
      </c>
      <c r="AV108" s="13" t="s">
        <v>21</v>
      </c>
      <c r="AW108" s="13" t="s">
        <v>42</v>
      </c>
      <c r="AX108" s="13" t="s">
        <v>90</v>
      </c>
      <c r="AY108" s="244" t="s">
        <v>152</v>
      </c>
    </row>
    <row r="109" s="2" customFormat="1" ht="33" customHeight="1">
      <c r="A109" s="42"/>
      <c r="B109" s="43"/>
      <c r="C109" s="216" t="s">
        <v>151</v>
      </c>
      <c r="D109" s="216" t="s">
        <v>155</v>
      </c>
      <c r="E109" s="217" t="s">
        <v>1503</v>
      </c>
      <c r="F109" s="218" t="s">
        <v>1504</v>
      </c>
      <c r="G109" s="219" t="s">
        <v>212</v>
      </c>
      <c r="H109" s="220">
        <v>1</v>
      </c>
      <c r="I109" s="221"/>
      <c r="J109" s="222">
        <f>ROUND(I109*H109,2)</f>
        <v>0</v>
      </c>
      <c r="K109" s="218" t="s">
        <v>251</v>
      </c>
      <c r="L109" s="48"/>
      <c r="M109" s="223" t="s">
        <v>44</v>
      </c>
      <c r="N109" s="224" t="s">
        <v>53</v>
      </c>
      <c r="O109" s="88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7" t="s">
        <v>171</v>
      </c>
      <c r="AT109" s="227" t="s">
        <v>155</v>
      </c>
      <c r="AU109" s="227" t="s">
        <v>21</v>
      </c>
      <c r="AY109" s="20" t="s">
        <v>152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90</v>
      </c>
      <c r="BK109" s="228">
        <f>ROUND(I109*H109,2)</f>
        <v>0</v>
      </c>
      <c r="BL109" s="20" t="s">
        <v>171</v>
      </c>
      <c r="BM109" s="227" t="s">
        <v>1934</v>
      </c>
    </row>
    <row r="110" s="2" customFormat="1">
      <c r="A110" s="42"/>
      <c r="B110" s="43"/>
      <c r="C110" s="44"/>
      <c r="D110" s="249" t="s">
        <v>253</v>
      </c>
      <c r="E110" s="44"/>
      <c r="F110" s="250" t="s">
        <v>1506</v>
      </c>
      <c r="G110" s="44"/>
      <c r="H110" s="44"/>
      <c r="I110" s="231"/>
      <c r="J110" s="44"/>
      <c r="K110" s="44"/>
      <c r="L110" s="48"/>
      <c r="M110" s="232"/>
      <c r="N110" s="233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253</v>
      </c>
      <c r="AU110" s="20" t="s">
        <v>21</v>
      </c>
    </row>
    <row r="111" s="13" customFormat="1">
      <c r="A111" s="13"/>
      <c r="B111" s="234"/>
      <c r="C111" s="235"/>
      <c r="D111" s="229" t="s">
        <v>166</v>
      </c>
      <c r="E111" s="236" t="s">
        <v>44</v>
      </c>
      <c r="F111" s="237" t="s">
        <v>1507</v>
      </c>
      <c r="G111" s="235"/>
      <c r="H111" s="238">
        <v>1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166</v>
      </c>
      <c r="AU111" s="244" t="s">
        <v>21</v>
      </c>
      <c r="AV111" s="13" t="s">
        <v>21</v>
      </c>
      <c r="AW111" s="13" t="s">
        <v>42</v>
      </c>
      <c r="AX111" s="13" t="s">
        <v>90</v>
      </c>
      <c r="AY111" s="244" t="s">
        <v>152</v>
      </c>
    </row>
    <row r="112" s="2" customFormat="1" ht="24.15" customHeight="1">
      <c r="A112" s="42"/>
      <c r="B112" s="43"/>
      <c r="C112" s="216" t="s">
        <v>179</v>
      </c>
      <c r="D112" s="216" t="s">
        <v>155</v>
      </c>
      <c r="E112" s="217" t="s">
        <v>1532</v>
      </c>
      <c r="F112" s="218" t="s">
        <v>1533</v>
      </c>
      <c r="G112" s="219" t="s">
        <v>219</v>
      </c>
      <c r="H112" s="220">
        <v>30</v>
      </c>
      <c r="I112" s="221"/>
      <c r="J112" s="222">
        <f>ROUND(I112*H112,2)</f>
        <v>0</v>
      </c>
      <c r="K112" s="218" t="s">
        <v>251</v>
      </c>
      <c r="L112" s="48"/>
      <c r="M112" s="223" t="s">
        <v>44</v>
      </c>
      <c r="N112" s="224" t="s">
        <v>53</v>
      </c>
      <c r="O112" s="88"/>
      <c r="P112" s="225">
        <f>O112*H112</f>
        <v>0</v>
      </c>
      <c r="Q112" s="225">
        <v>0.00084999999999999995</v>
      </c>
      <c r="R112" s="225">
        <f>Q112*H112</f>
        <v>0.025499999999999998</v>
      </c>
      <c r="S112" s="225">
        <v>0</v>
      </c>
      <c r="T112" s="226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7" t="s">
        <v>171</v>
      </c>
      <c r="AT112" s="227" t="s">
        <v>155</v>
      </c>
      <c r="AU112" s="227" t="s">
        <v>21</v>
      </c>
      <c r="AY112" s="20" t="s">
        <v>152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90</v>
      </c>
      <c r="BK112" s="228">
        <f>ROUND(I112*H112,2)</f>
        <v>0</v>
      </c>
      <c r="BL112" s="20" t="s">
        <v>171</v>
      </c>
      <c r="BM112" s="227" t="s">
        <v>1935</v>
      </c>
    </row>
    <row r="113" s="2" customFormat="1">
      <c r="A113" s="42"/>
      <c r="B113" s="43"/>
      <c r="C113" s="44"/>
      <c r="D113" s="249" t="s">
        <v>253</v>
      </c>
      <c r="E113" s="44"/>
      <c r="F113" s="250" t="s">
        <v>1535</v>
      </c>
      <c r="G113" s="44"/>
      <c r="H113" s="44"/>
      <c r="I113" s="231"/>
      <c r="J113" s="44"/>
      <c r="K113" s="44"/>
      <c r="L113" s="48"/>
      <c r="M113" s="232"/>
      <c r="N113" s="233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253</v>
      </c>
      <c r="AU113" s="20" t="s">
        <v>21</v>
      </c>
    </row>
    <row r="114" s="13" customFormat="1">
      <c r="A114" s="13"/>
      <c r="B114" s="234"/>
      <c r="C114" s="235"/>
      <c r="D114" s="229" t="s">
        <v>166</v>
      </c>
      <c r="E114" s="236" t="s">
        <v>44</v>
      </c>
      <c r="F114" s="237" t="s">
        <v>1936</v>
      </c>
      <c r="G114" s="235"/>
      <c r="H114" s="238">
        <v>30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166</v>
      </c>
      <c r="AU114" s="244" t="s">
        <v>21</v>
      </c>
      <c r="AV114" s="13" t="s">
        <v>21</v>
      </c>
      <c r="AW114" s="13" t="s">
        <v>42</v>
      </c>
      <c r="AX114" s="13" t="s">
        <v>90</v>
      </c>
      <c r="AY114" s="244" t="s">
        <v>152</v>
      </c>
    </row>
    <row r="115" s="2" customFormat="1" ht="24.15" customHeight="1">
      <c r="A115" s="42"/>
      <c r="B115" s="43"/>
      <c r="C115" s="216" t="s">
        <v>184</v>
      </c>
      <c r="D115" s="216" t="s">
        <v>155</v>
      </c>
      <c r="E115" s="217" t="s">
        <v>1541</v>
      </c>
      <c r="F115" s="218" t="s">
        <v>1542</v>
      </c>
      <c r="G115" s="219" t="s">
        <v>219</v>
      </c>
      <c r="H115" s="220">
        <v>30</v>
      </c>
      <c r="I115" s="221"/>
      <c r="J115" s="222">
        <f>ROUND(I115*H115,2)</f>
        <v>0</v>
      </c>
      <c r="K115" s="218" t="s">
        <v>251</v>
      </c>
      <c r="L115" s="48"/>
      <c r="M115" s="223" t="s">
        <v>44</v>
      </c>
      <c r="N115" s="224" t="s">
        <v>53</v>
      </c>
      <c r="O115" s="8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7" t="s">
        <v>171</v>
      </c>
      <c r="AT115" s="227" t="s">
        <v>155</v>
      </c>
      <c r="AU115" s="227" t="s">
        <v>21</v>
      </c>
      <c r="AY115" s="20" t="s">
        <v>152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90</v>
      </c>
      <c r="BK115" s="228">
        <f>ROUND(I115*H115,2)</f>
        <v>0</v>
      </c>
      <c r="BL115" s="20" t="s">
        <v>171</v>
      </c>
      <c r="BM115" s="227" t="s">
        <v>1937</v>
      </c>
    </row>
    <row r="116" s="2" customFormat="1">
      <c r="A116" s="42"/>
      <c r="B116" s="43"/>
      <c r="C116" s="44"/>
      <c r="D116" s="249" t="s">
        <v>253</v>
      </c>
      <c r="E116" s="44"/>
      <c r="F116" s="250" t="s">
        <v>1544</v>
      </c>
      <c r="G116" s="44"/>
      <c r="H116" s="44"/>
      <c r="I116" s="231"/>
      <c r="J116" s="44"/>
      <c r="K116" s="44"/>
      <c r="L116" s="48"/>
      <c r="M116" s="232"/>
      <c r="N116" s="233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253</v>
      </c>
      <c r="AU116" s="20" t="s">
        <v>21</v>
      </c>
    </row>
    <row r="117" s="13" customFormat="1">
      <c r="A117" s="13"/>
      <c r="B117" s="234"/>
      <c r="C117" s="235"/>
      <c r="D117" s="229" t="s">
        <v>166</v>
      </c>
      <c r="E117" s="236" t="s">
        <v>44</v>
      </c>
      <c r="F117" s="237" t="s">
        <v>1936</v>
      </c>
      <c r="G117" s="235"/>
      <c r="H117" s="238">
        <v>30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166</v>
      </c>
      <c r="AU117" s="244" t="s">
        <v>21</v>
      </c>
      <c r="AV117" s="13" t="s">
        <v>21</v>
      </c>
      <c r="AW117" s="13" t="s">
        <v>42</v>
      </c>
      <c r="AX117" s="13" t="s">
        <v>90</v>
      </c>
      <c r="AY117" s="244" t="s">
        <v>152</v>
      </c>
    </row>
    <row r="118" s="2" customFormat="1" ht="37.8" customHeight="1">
      <c r="A118" s="42"/>
      <c r="B118" s="43"/>
      <c r="C118" s="216" t="s">
        <v>188</v>
      </c>
      <c r="D118" s="216" t="s">
        <v>155</v>
      </c>
      <c r="E118" s="217" t="s">
        <v>1545</v>
      </c>
      <c r="F118" s="218" t="s">
        <v>1546</v>
      </c>
      <c r="G118" s="219" t="s">
        <v>212</v>
      </c>
      <c r="H118" s="220">
        <v>26.199999999999999</v>
      </c>
      <c r="I118" s="221"/>
      <c r="J118" s="222">
        <f>ROUND(I118*H118,2)</f>
        <v>0</v>
      </c>
      <c r="K118" s="218" t="s">
        <v>251</v>
      </c>
      <c r="L118" s="48"/>
      <c r="M118" s="223" t="s">
        <v>44</v>
      </c>
      <c r="N118" s="224" t="s">
        <v>53</v>
      </c>
      <c r="O118" s="88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7" t="s">
        <v>171</v>
      </c>
      <c r="AT118" s="227" t="s">
        <v>155</v>
      </c>
      <c r="AU118" s="227" t="s">
        <v>21</v>
      </c>
      <c r="AY118" s="20" t="s">
        <v>152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90</v>
      </c>
      <c r="BK118" s="228">
        <f>ROUND(I118*H118,2)</f>
        <v>0</v>
      </c>
      <c r="BL118" s="20" t="s">
        <v>171</v>
      </c>
      <c r="BM118" s="227" t="s">
        <v>1938</v>
      </c>
    </row>
    <row r="119" s="2" customFormat="1">
      <c r="A119" s="42"/>
      <c r="B119" s="43"/>
      <c r="C119" s="44"/>
      <c r="D119" s="249" t="s">
        <v>253</v>
      </c>
      <c r="E119" s="44"/>
      <c r="F119" s="250" t="s">
        <v>1548</v>
      </c>
      <c r="G119" s="44"/>
      <c r="H119" s="44"/>
      <c r="I119" s="231"/>
      <c r="J119" s="44"/>
      <c r="K119" s="44"/>
      <c r="L119" s="48"/>
      <c r="M119" s="232"/>
      <c r="N119" s="233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253</v>
      </c>
      <c r="AU119" s="20" t="s">
        <v>21</v>
      </c>
    </row>
    <row r="120" s="13" customFormat="1">
      <c r="A120" s="13"/>
      <c r="B120" s="234"/>
      <c r="C120" s="235"/>
      <c r="D120" s="229" t="s">
        <v>166</v>
      </c>
      <c r="E120" s="236" t="s">
        <v>44</v>
      </c>
      <c r="F120" s="237" t="s">
        <v>1939</v>
      </c>
      <c r="G120" s="235"/>
      <c r="H120" s="238">
        <v>26.199999999999999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166</v>
      </c>
      <c r="AU120" s="244" t="s">
        <v>21</v>
      </c>
      <c r="AV120" s="13" t="s">
        <v>21</v>
      </c>
      <c r="AW120" s="13" t="s">
        <v>42</v>
      </c>
      <c r="AX120" s="13" t="s">
        <v>90</v>
      </c>
      <c r="AY120" s="244" t="s">
        <v>152</v>
      </c>
    </row>
    <row r="121" s="2" customFormat="1" ht="37.8" customHeight="1">
      <c r="A121" s="42"/>
      <c r="B121" s="43"/>
      <c r="C121" s="216" t="s">
        <v>192</v>
      </c>
      <c r="D121" s="216" t="s">
        <v>155</v>
      </c>
      <c r="E121" s="217" t="s">
        <v>1550</v>
      </c>
      <c r="F121" s="218" t="s">
        <v>1551</v>
      </c>
      <c r="G121" s="219" t="s">
        <v>212</v>
      </c>
      <c r="H121" s="220">
        <v>6.9000000000000004</v>
      </c>
      <c r="I121" s="221"/>
      <c r="J121" s="222">
        <f>ROUND(I121*H121,2)</f>
        <v>0</v>
      </c>
      <c r="K121" s="218" t="s">
        <v>251</v>
      </c>
      <c r="L121" s="48"/>
      <c r="M121" s="223" t="s">
        <v>44</v>
      </c>
      <c r="N121" s="224" t="s">
        <v>53</v>
      </c>
      <c r="O121" s="88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7" t="s">
        <v>171</v>
      </c>
      <c r="AT121" s="227" t="s">
        <v>155</v>
      </c>
      <c r="AU121" s="227" t="s">
        <v>21</v>
      </c>
      <c r="AY121" s="20" t="s">
        <v>152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90</v>
      </c>
      <c r="BK121" s="228">
        <f>ROUND(I121*H121,2)</f>
        <v>0</v>
      </c>
      <c r="BL121" s="20" t="s">
        <v>171</v>
      </c>
      <c r="BM121" s="227" t="s">
        <v>1940</v>
      </c>
    </row>
    <row r="122" s="2" customFormat="1">
      <c r="A122" s="42"/>
      <c r="B122" s="43"/>
      <c r="C122" s="44"/>
      <c r="D122" s="249" t="s">
        <v>253</v>
      </c>
      <c r="E122" s="44"/>
      <c r="F122" s="250" t="s">
        <v>1553</v>
      </c>
      <c r="G122" s="44"/>
      <c r="H122" s="44"/>
      <c r="I122" s="231"/>
      <c r="J122" s="44"/>
      <c r="K122" s="44"/>
      <c r="L122" s="48"/>
      <c r="M122" s="232"/>
      <c r="N122" s="233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253</v>
      </c>
      <c r="AU122" s="20" t="s">
        <v>21</v>
      </c>
    </row>
    <row r="123" s="13" customFormat="1">
      <c r="A123" s="13"/>
      <c r="B123" s="234"/>
      <c r="C123" s="235"/>
      <c r="D123" s="229" t="s">
        <v>166</v>
      </c>
      <c r="E123" s="236" t="s">
        <v>44</v>
      </c>
      <c r="F123" s="237" t="s">
        <v>1554</v>
      </c>
      <c r="G123" s="235"/>
      <c r="H123" s="238">
        <v>6.9000000000000004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166</v>
      </c>
      <c r="AU123" s="244" t="s">
        <v>21</v>
      </c>
      <c r="AV123" s="13" t="s">
        <v>21</v>
      </c>
      <c r="AW123" s="13" t="s">
        <v>42</v>
      </c>
      <c r="AX123" s="13" t="s">
        <v>90</v>
      </c>
      <c r="AY123" s="244" t="s">
        <v>152</v>
      </c>
    </row>
    <row r="124" s="2" customFormat="1" ht="24.15" customHeight="1">
      <c r="A124" s="42"/>
      <c r="B124" s="43"/>
      <c r="C124" s="216" t="s">
        <v>198</v>
      </c>
      <c r="D124" s="216" t="s">
        <v>155</v>
      </c>
      <c r="E124" s="217" t="s">
        <v>358</v>
      </c>
      <c r="F124" s="218" t="s">
        <v>359</v>
      </c>
      <c r="G124" s="219" t="s">
        <v>212</v>
      </c>
      <c r="H124" s="220">
        <v>13.1</v>
      </c>
      <c r="I124" s="221"/>
      <c r="J124" s="222">
        <f>ROUND(I124*H124,2)</f>
        <v>0</v>
      </c>
      <c r="K124" s="218" t="s">
        <v>251</v>
      </c>
      <c r="L124" s="48"/>
      <c r="M124" s="223" t="s">
        <v>44</v>
      </c>
      <c r="N124" s="224" t="s">
        <v>53</v>
      </c>
      <c r="O124" s="8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7" t="s">
        <v>171</v>
      </c>
      <c r="AT124" s="227" t="s">
        <v>155</v>
      </c>
      <c r="AU124" s="227" t="s">
        <v>21</v>
      </c>
      <c r="AY124" s="20" t="s">
        <v>152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90</v>
      </c>
      <c r="BK124" s="228">
        <f>ROUND(I124*H124,2)</f>
        <v>0</v>
      </c>
      <c r="BL124" s="20" t="s">
        <v>171</v>
      </c>
      <c r="BM124" s="227" t="s">
        <v>1941</v>
      </c>
    </row>
    <row r="125" s="2" customFormat="1">
      <c r="A125" s="42"/>
      <c r="B125" s="43"/>
      <c r="C125" s="44"/>
      <c r="D125" s="249" t="s">
        <v>253</v>
      </c>
      <c r="E125" s="44"/>
      <c r="F125" s="250" t="s">
        <v>361</v>
      </c>
      <c r="G125" s="44"/>
      <c r="H125" s="44"/>
      <c r="I125" s="231"/>
      <c r="J125" s="44"/>
      <c r="K125" s="44"/>
      <c r="L125" s="48"/>
      <c r="M125" s="232"/>
      <c r="N125" s="233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253</v>
      </c>
      <c r="AU125" s="20" t="s">
        <v>21</v>
      </c>
    </row>
    <row r="126" s="13" customFormat="1">
      <c r="A126" s="13"/>
      <c r="B126" s="234"/>
      <c r="C126" s="235"/>
      <c r="D126" s="229" t="s">
        <v>166</v>
      </c>
      <c r="E126" s="236" t="s">
        <v>44</v>
      </c>
      <c r="F126" s="237" t="s">
        <v>1942</v>
      </c>
      <c r="G126" s="235"/>
      <c r="H126" s="238">
        <v>13.1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166</v>
      </c>
      <c r="AU126" s="244" t="s">
        <v>21</v>
      </c>
      <c r="AV126" s="13" t="s">
        <v>21</v>
      </c>
      <c r="AW126" s="13" t="s">
        <v>42</v>
      </c>
      <c r="AX126" s="13" t="s">
        <v>90</v>
      </c>
      <c r="AY126" s="244" t="s">
        <v>152</v>
      </c>
    </row>
    <row r="127" s="2" customFormat="1" ht="24.15" customHeight="1">
      <c r="A127" s="42"/>
      <c r="B127" s="43"/>
      <c r="C127" s="216" t="s">
        <v>203</v>
      </c>
      <c r="D127" s="216" t="s">
        <v>155</v>
      </c>
      <c r="E127" s="217" t="s">
        <v>363</v>
      </c>
      <c r="F127" s="218" t="s">
        <v>364</v>
      </c>
      <c r="G127" s="219" t="s">
        <v>365</v>
      </c>
      <c r="H127" s="220">
        <v>13.800000000000001</v>
      </c>
      <c r="I127" s="221"/>
      <c r="J127" s="222">
        <f>ROUND(I127*H127,2)</f>
        <v>0</v>
      </c>
      <c r="K127" s="218" t="s">
        <v>251</v>
      </c>
      <c r="L127" s="48"/>
      <c r="M127" s="223" t="s">
        <v>44</v>
      </c>
      <c r="N127" s="224" t="s">
        <v>53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7" t="s">
        <v>171</v>
      </c>
      <c r="AT127" s="227" t="s">
        <v>155</v>
      </c>
      <c r="AU127" s="227" t="s">
        <v>21</v>
      </c>
      <c r="AY127" s="20" t="s">
        <v>152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90</v>
      </c>
      <c r="BK127" s="228">
        <f>ROUND(I127*H127,2)</f>
        <v>0</v>
      </c>
      <c r="BL127" s="20" t="s">
        <v>171</v>
      </c>
      <c r="BM127" s="227" t="s">
        <v>1943</v>
      </c>
    </row>
    <row r="128" s="2" customFormat="1">
      <c r="A128" s="42"/>
      <c r="B128" s="43"/>
      <c r="C128" s="44"/>
      <c r="D128" s="249" t="s">
        <v>253</v>
      </c>
      <c r="E128" s="44"/>
      <c r="F128" s="250" t="s">
        <v>367</v>
      </c>
      <c r="G128" s="44"/>
      <c r="H128" s="44"/>
      <c r="I128" s="231"/>
      <c r="J128" s="44"/>
      <c r="K128" s="44"/>
      <c r="L128" s="48"/>
      <c r="M128" s="232"/>
      <c r="N128" s="233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253</v>
      </c>
      <c r="AU128" s="20" t="s">
        <v>21</v>
      </c>
    </row>
    <row r="129" s="13" customFormat="1">
      <c r="A129" s="13"/>
      <c r="B129" s="234"/>
      <c r="C129" s="235"/>
      <c r="D129" s="229" t="s">
        <v>166</v>
      </c>
      <c r="E129" s="236" t="s">
        <v>44</v>
      </c>
      <c r="F129" s="237" t="s">
        <v>1558</v>
      </c>
      <c r="G129" s="235"/>
      <c r="H129" s="238">
        <v>13.800000000000001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166</v>
      </c>
      <c r="AU129" s="244" t="s">
        <v>21</v>
      </c>
      <c r="AV129" s="13" t="s">
        <v>21</v>
      </c>
      <c r="AW129" s="13" t="s">
        <v>42</v>
      </c>
      <c r="AX129" s="13" t="s">
        <v>90</v>
      </c>
      <c r="AY129" s="244" t="s">
        <v>152</v>
      </c>
    </row>
    <row r="130" s="2" customFormat="1" ht="24.15" customHeight="1">
      <c r="A130" s="42"/>
      <c r="B130" s="43"/>
      <c r="C130" s="216" t="s">
        <v>8</v>
      </c>
      <c r="D130" s="216" t="s">
        <v>155</v>
      </c>
      <c r="E130" s="217" t="s">
        <v>371</v>
      </c>
      <c r="F130" s="218" t="s">
        <v>372</v>
      </c>
      <c r="G130" s="219" t="s">
        <v>212</v>
      </c>
      <c r="H130" s="220">
        <v>6.9000000000000004</v>
      </c>
      <c r="I130" s="221"/>
      <c r="J130" s="222">
        <f>ROUND(I130*H130,2)</f>
        <v>0</v>
      </c>
      <c r="K130" s="218" t="s">
        <v>251</v>
      </c>
      <c r="L130" s="48"/>
      <c r="M130" s="223" t="s">
        <v>44</v>
      </c>
      <c r="N130" s="224" t="s">
        <v>53</v>
      </c>
      <c r="O130" s="8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7" t="s">
        <v>171</v>
      </c>
      <c r="AT130" s="227" t="s">
        <v>155</v>
      </c>
      <c r="AU130" s="227" t="s">
        <v>21</v>
      </c>
      <c r="AY130" s="20" t="s">
        <v>152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90</v>
      </c>
      <c r="BK130" s="228">
        <f>ROUND(I130*H130,2)</f>
        <v>0</v>
      </c>
      <c r="BL130" s="20" t="s">
        <v>171</v>
      </c>
      <c r="BM130" s="227" t="s">
        <v>1944</v>
      </c>
    </row>
    <row r="131" s="2" customFormat="1">
      <c r="A131" s="42"/>
      <c r="B131" s="43"/>
      <c r="C131" s="44"/>
      <c r="D131" s="249" t="s">
        <v>253</v>
      </c>
      <c r="E131" s="44"/>
      <c r="F131" s="250" t="s">
        <v>374</v>
      </c>
      <c r="G131" s="44"/>
      <c r="H131" s="44"/>
      <c r="I131" s="231"/>
      <c r="J131" s="44"/>
      <c r="K131" s="44"/>
      <c r="L131" s="48"/>
      <c r="M131" s="232"/>
      <c r="N131" s="233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253</v>
      </c>
      <c r="AU131" s="20" t="s">
        <v>21</v>
      </c>
    </row>
    <row r="132" s="13" customFormat="1">
      <c r="A132" s="13"/>
      <c r="B132" s="234"/>
      <c r="C132" s="235"/>
      <c r="D132" s="229" t="s">
        <v>166</v>
      </c>
      <c r="E132" s="236" t="s">
        <v>44</v>
      </c>
      <c r="F132" s="237" t="s">
        <v>59</v>
      </c>
      <c r="G132" s="235"/>
      <c r="H132" s="238">
        <v>20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166</v>
      </c>
      <c r="AU132" s="244" t="s">
        <v>21</v>
      </c>
      <c r="AV132" s="13" t="s">
        <v>21</v>
      </c>
      <c r="AW132" s="13" t="s">
        <v>42</v>
      </c>
      <c r="AX132" s="13" t="s">
        <v>82</v>
      </c>
      <c r="AY132" s="244" t="s">
        <v>152</v>
      </c>
    </row>
    <row r="133" s="13" customFormat="1">
      <c r="A133" s="13"/>
      <c r="B133" s="234"/>
      <c r="C133" s="235"/>
      <c r="D133" s="229" t="s">
        <v>166</v>
      </c>
      <c r="E133" s="236" t="s">
        <v>44</v>
      </c>
      <c r="F133" s="237" t="s">
        <v>1560</v>
      </c>
      <c r="G133" s="235"/>
      <c r="H133" s="238">
        <v>-13.1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166</v>
      </c>
      <c r="AU133" s="244" t="s">
        <v>21</v>
      </c>
      <c r="AV133" s="13" t="s">
        <v>21</v>
      </c>
      <c r="AW133" s="13" t="s">
        <v>42</v>
      </c>
      <c r="AX133" s="13" t="s">
        <v>82</v>
      </c>
      <c r="AY133" s="244" t="s">
        <v>152</v>
      </c>
    </row>
    <row r="134" s="14" customFormat="1">
      <c r="A134" s="14"/>
      <c r="B134" s="251"/>
      <c r="C134" s="252"/>
      <c r="D134" s="229" t="s">
        <v>166</v>
      </c>
      <c r="E134" s="253" t="s">
        <v>1423</v>
      </c>
      <c r="F134" s="254" t="s">
        <v>261</v>
      </c>
      <c r="G134" s="252"/>
      <c r="H134" s="255">
        <v>6.9000000000000004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166</v>
      </c>
      <c r="AU134" s="261" t="s">
        <v>21</v>
      </c>
      <c r="AV134" s="14" t="s">
        <v>171</v>
      </c>
      <c r="AW134" s="14" t="s">
        <v>42</v>
      </c>
      <c r="AX134" s="14" t="s">
        <v>90</v>
      </c>
      <c r="AY134" s="261" t="s">
        <v>152</v>
      </c>
    </row>
    <row r="135" s="2" customFormat="1" ht="24.15" customHeight="1">
      <c r="A135" s="42"/>
      <c r="B135" s="43"/>
      <c r="C135" s="216" t="s">
        <v>220</v>
      </c>
      <c r="D135" s="216" t="s">
        <v>155</v>
      </c>
      <c r="E135" s="217" t="s">
        <v>375</v>
      </c>
      <c r="F135" s="218" t="s">
        <v>376</v>
      </c>
      <c r="G135" s="219" t="s">
        <v>212</v>
      </c>
      <c r="H135" s="220">
        <v>13.1</v>
      </c>
      <c r="I135" s="221"/>
      <c r="J135" s="222">
        <f>ROUND(I135*H135,2)</f>
        <v>0</v>
      </c>
      <c r="K135" s="218" t="s">
        <v>251</v>
      </c>
      <c r="L135" s="48"/>
      <c r="M135" s="223" t="s">
        <v>44</v>
      </c>
      <c r="N135" s="224" t="s">
        <v>53</v>
      </c>
      <c r="O135" s="8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27" t="s">
        <v>171</v>
      </c>
      <c r="AT135" s="227" t="s">
        <v>155</v>
      </c>
      <c r="AU135" s="227" t="s">
        <v>21</v>
      </c>
      <c r="AY135" s="20" t="s">
        <v>152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90</v>
      </c>
      <c r="BK135" s="228">
        <f>ROUND(I135*H135,2)</f>
        <v>0</v>
      </c>
      <c r="BL135" s="20" t="s">
        <v>171</v>
      </c>
      <c r="BM135" s="227" t="s">
        <v>1945</v>
      </c>
    </row>
    <row r="136" s="2" customFormat="1">
      <c r="A136" s="42"/>
      <c r="B136" s="43"/>
      <c r="C136" s="44"/>
      <c r="D136" s="249" t="s">
        <v>253</v>
      </c>
      <c r="E136" s="44"/>
      <c r="F136" s="250" t="s">
        <v>378</v>
      </c>
      <c r="G136" s="44"/>
      <c r="H136" s="44"/>
      <c r="I136" s="231"/>
      <c r="J136" s="44"/>
      <c r="K136" s="44"/>
      <c r="L136" s="48"/>
      <c r="M136" s="232"/>
      <c r="N136" s="233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253</v>
      </c>
      <c r="AU136" s="20" t="s">
        <v>21</v>
      </c>
    </row>
    <row r="137" s="13" customFormat="1">
      <c r="A137" s="13"/>
      <c r="B137" s="234"/>
      <c r="C137" s="235"/>
      <c r="D137" s="229" t="s">
        <v>166</v>
      </c>
      <c r="E137" s="236" t="s">
        <v>44</v>
      </c>
      <c r="F137" s="237" t="s">
        <v>59</v>
      </c>
      <c r="G137" s="235"/>
      <c r="H137" s="238">
        <v>20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166</v>
      </c>
      <c r="AU137" s="244" t="s">
        <v>21</v>
      </c>
      <c r="AV137" s="13" t="s">
        <v>21</v>
      </c>
      <c r="AW137" s="13" t="s">
        <v>42</v>
      </c>
      <c r="AX137" s="13" t="s">
        <v>82</v>
      </c>
      <c r="AY137" s="244" t="s">
        <v>152</v>
      </c>
    </row>
    <row r="138" s="13" customFormat="1">
      <c r="A138" s="13"/>
      <c r="B138" s="234"/>
      <c r="C138" s="235"/>
      <c r="D138" s="229" t="s">
        <v>166</v>
      </c>
      <c r="E138" s="236" t="s">
        <v>44</v>
      </c>
      <c r="F138" s="237" t="s">
        <v>1946</v>
      </c>
      <c r="G138" s="235"/>
      <c r="H138" s="238">
        <v>-3.2999999999999998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166</v>
      </c>
      <c r="AU138" s="244" t="s">
        <v>21</v>
      </c>
      <c r="AV138" s="13" t="s">
        <v>21</v>
      </c>
      <c r="AW138" s="13" t="s">
        <v>42</v>
      </c>
      <c r="AX138" s="13" t="s">
        <v>82</v>
      </c>
      <c r="AY138" s="244" t="s">
        <v>152</v>
      </c>
    </row>
    <row r="139" s="13" customFormat="1">
      <c r="A139" s="13"/>
      <c r="B139" s="234"/>
      <c r="C139" s="235"/>
      <c r="D139" s="229" t="s">
        <v>166</v>
      </c>
      <c r="E139" s="236" t="s">
        <v>44</v>
      </c>
      <c r="F139" s="237" t="s">
        <v>1947</v>
      </c>
      <c r="G139" s="235"/>
      <c r="H139" s="238">
        <v>-1.8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166</v>
      </c>
      <c r="AU139" s="244" t="s">
        <v>21</v>
      </c>
      <c r="AV139" s="13" t="s">
        <v>21</v>
      </c>
      <c r="AW139" s="13" t="s">
        <v>42</v>
      </c>
      <c r="AX139" s="13" t="s">
        <v>82</v>
      </c>
      <c r="AY139" s="244" t="s">
        <v>152</v>
      </c>
    </row>
    <row r="140" s="13" customFormat="1">
      <c r="A140" s="13"/>
      <c r="B140" s="234"/>
      <c r="C140" s="235"/>
      <c r="D140" s="229" t="s">
        <v>166</v>
      </c>
      <c r="E140" s="236" t="s">
        <v>44</v>
      </c>
      <c r="F140" s="237" t="s">
        <v>1948</v>
      </c>
      <c r="G140" s="235"/>
      <c r="H140" s="238">
        <v>-1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166</v>
      </c>
      <c r="AU140" s="244" t="s">
        <v>21</v>
      </c>
      <c r="AV140" s="13" t="s">
        <v>21</v>
      </c>
      <c r="AW140" s="13" t="s">
        <v>42</v>
      </c>
      <c r="AX140" s="13" t="s">
        <v>82</v>
      </c>
      <c r="AY140" s="244" t="s">
        <v>152</v>
      </c>
    </row>
    <row r="141" s="13" customFormat="1">
      <c r="A141" s="13"/>
      <c r="B141" s="234"/>
      <c r="C141" s="235"/>
      <c r="D141" s="229" t="s">
        <v>166</v>
      </c>
      <c r="E141" s="236" t="s">
        <v>44</v>
      </c>
      <c r="F141" s="237" t="s">
        <v>1949</v>
      </c>
      <c r="G141" s="235"/>
      <c r="H141" s="238">
        <v>-0.29999999999999999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166</v>
      </c>
      <c r="AU141" s="244" t="s">
        <v>21</v>
      </c>
      <c r="AV141" s="13" t="s">
        <v>21</v>
      </c>
      <c r="AW141" s="13" t="s">
        <v>42</v>
      </c>
      <c r="AX141" s="13" t="s">
        <v>82</v>
      </c>
      <c r="AY141" s="244" t="s">
        <v>152</v>
      </c>
    </row>
    <row r="142" s="13" customFormat="1">
      <c r="A142" s="13"/>
      <c r="B142" s="234"/>
      <c r="C142" s="235"/>
      <c r="D142" s="229" t="s">
        <v>166</v>
      </c>
      <c r="E142" s="236" t="s">
        <v>44</v>
      </c>
      <c r="F142" s="237" t="s">
        <v>1950</v>
      </c>
      <c r="G142" s="235"/>
      <c r="H142" s="238">
        <v>-0.29999999999999999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166</v>
      </c>
      <c r="AU142" s="244" t="s">
        <v>21</v>
      </c>
      <c r="AV142" s="13" t="s">
        <v>21</v>
      </c>
      <c r="AW142" s="13" t="s">
        <v>42</v>
      </c>
      <c r="AX142" s="13" t="s">
        <v>82</v>
      </c>
      <c r="AY142" s="244" t="s">
        <v>152</v>
      </c>
    </row>
    <row r="143" s="13" customFormat="1">
      <c r="A143" s="13"/>
      <c r="B143" s="234"/>
      <c r="C143" s="235"/>
      <c r="D143" s="229" t="s">
        <v>166</v>
      </c>
      <c r="E143" s="236" t="s">
        <v>44</v>
      </c>
      <c r="F143" s="237" t="s">
        <v>1951</v>
      </c>
      <c r="G143" s="235"/>
      <c r="H143" s="238">
        <v>-0.20000000000000001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166</v>
      </c>
      <c r="AU143" s="244" t="s">
        <v>21</v>
      </c>
      <c r="AV143" s="13" t="s">
        <v>21</v>
      </c>
      <c r="AW143" s="13" t="s">
        <v>42</v>
      </c>
      <c r="AX143" s="13" t="s">
        <v>82</v>
      </c>
      <c r="AY143" s="244" t="s">
        <v>152</v>
      </c>
    </row>
    <row r="144" s="14" customFormat="1">
      <c r="A144" s="14"/>
      <c r="B144" s="251"/>
      <c r="C144" s="252"/>
      <c r="D144" s="229" t="s">
        <v>166</v>
      </c>
      <c r="E144" s="253" t="s">
        <v>1428</v>
      </c>
      <c r="F144" s="254" t="s">
        <v>261</v>
      </c>
      <c r="G144" s="252"/>
      <c r="H144" s="255">
        <v>13.1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166</v>
      </c>
      <c r="AU144" s="261" t="s">
        <v>21</v>
      </c>
      <c r="AV144" s="14" t="s">
        <v>171</v>
      </c>
      <c r="AW144" s="14" t="s">
        <v>42</v>
      </c>
      <c r="AX144" s="14" t="s">
        <v>90</v>
      </c>
      <c r="AY144" s="261" t="s">
        <v>152</v>
      </c>
    </row>
    <row r="145" s="2" customFormat="1" ht="37.8" customHeight="1">
      <c r="A145" s="42"/>
      <c r="B145" s="43"/>
      <c r="C145" s="216" t="s">
        <v>334</v>
      </c>
      <c r="D145" s="216" t="s">
        <v>155</v>
      </c>
      <c r="E145" s="217" t="s">
        <v>1576</v>
      </c>
      <c r="F145" s="218" t="s">
        <v>1577</v>
      </c>
      <c r="G145" s="219" t="s">
        <v>212</v>
      </c>
      <c r="H145" s="220">
        <v>4.891</v>
      </c>
      <c r="I145" s="221"/>
      <c r="J145" s="222">
        <f>ROUND(I145*H145,2)</f>
        <v>0</v>
      </c>
      <c r="K145" s="218" t="s">
        <v>251</v>
      </c>
      <c r="L145" s="48"/>
      <c r="M145" s="223" t="s">
        <v>44</v>
      </c>
      <c r="N145" s="224" t="s">
        <v>53</v>
      </c>
      <c r="O145" s="8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7" t="s">
        <v>171</v>
      </c>
      <c r="AT145" s="227" t="s">
        <v>155</v>
      </c>
      <c r="AU145" s="227" t="s">
        <v>21</v>
      </c>
      <c r="AY145" s="20" t="s">
        <v>152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90</v>
      </c>
      <c r="BK145" s="228">
        <f>ROUND(I145*H145,2)</f>
        <v>0</v>
      </c>
      <c r="BL145" s="20" t="s">
        <v>171</v>
      </c>
      <c r="BM145" s="227" t="s">
        <v>1952</v>
      </c>
    </row>
    <row r="146" s="2" customFormat="1">
      <c r="A146" s="42"/>
      <c r="B146" s="43"/>
      <c r="C146" s="44"/>
      <c r="D146" s="249" t="s">
        <v>253</v>
      </c>
      <c r="E146" s="44"/>
      <c r="F146" s="250" t="s">
        <v>1579</v>
      </c>
      <c r="G146" s="44"/>
      <c r="H146" s="44"/>
      <c r="I146" s="231"/>
      <c r="J146" s="44"/>
      <c r="K146" s="44"/>
      <c r="L146" s="48"/>
      <c r="M146" s="232"/>
      <c r="N146" s="233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253</v>
      </c>
      <c r="AU146" s="20" t="s">
        <v>21</v>
      </c>
    </row>
    <row r="147" s="13" customFormat="1">
      <c r="A147" s="13"/>
      <c r="B147" s="234"/>
      <c r="C147" s="235"/>
      <c r="D147" s="229" t="s">
        <v>166</v>
      </c>
      <c r="E147" s="236" t="s">
        <v>44</v>
      </c>
      <c r="F147" s="237" t="s">
        <v>1953</v>
      </c>
      <c r="G147" s="235"/>
      <c r="H147" s="238">
        <v>2.2949999999999999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166</v>
      </c>
      <c r="AU147" s="244" t="s">
        <v>21</v>
      </c>
      <c r="AV147" s="13" t="s">
        <v>21</v>
      </c>
      <c r="AW147" s="13" t="s">
        <v>42</v>
      </c>
      <c r="AX147" s="13" t="s">
        <v>82</v>
      </c>
      <c r="AY147" s="244" t="s">
        <v>152</v>
      </c>
    </row>
    <row r="148" s="13" customFormat="1">
      <c r="A148" s="13"/>
      <c r="B148" s="234"/>
      <c r="C148" s="235"/>
      <c r="D148" s="229" t="s">
        <v>166</v>
      </c>
      <c r="E148" s="236" t="s">
        <v>44</v>
      </c>
      <c r="F148" s="237" t="s">
        <v>1954</v>
      </c>
      <c r="G148" s="235"/>
      <c r="H148" s="238">
        <v>1.659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166</v>
      </c>
      <c r="AU148" s="244" t="s">
        <v>21</v>
      </c>
      <c r="AV148" s="13" t="s">
        <v>21</v>
      </c>
      <c r="AW148" s="13" t="s">
        <v>42</v>
      </c>
      <c r="AX148" s="13" t="s">
        <v>82</v>
      </c>
      <c r="AY148" s="244" t="s">
        <v>152</v>
      </c>
    </row>
    <row r="149" s="13" customFormat="1">
      <c r="A149" s="13"/>
      <c r="B149" s="234"/>
      <c r="C149" s="235"/>
      <c r="D149" s="229" t="s">
        <v>166</v>
      </c>
      <c r="E149" s="236" t="s">
        <v>44</v>
      </c>
      <c r="F149" s="237" t="s">
        <v>1955</v>
      </c>
      <c r="G149" s="235"/>
      <c r="H149" s="238">
        <v>0.93700000000000006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166</v>
      </c>
      <c r="AU149" s="244" t="s">
        <v>21</v>
      </c>
      <c r="AV149" s="13" t="s">
        <v>21</v>
      </c>
      <c r="AW149" s="13" t="s">
        <v>42</v>
      </c>
      <c r="AX149" s="13" t="s">
        <v>82</v>
      </c>
      <c r="AY149" s="244" t="s">
        <v>152</v>
      </c>
    </row>
    <row r="150" s="14" customFormat="1">
      <c r="A150" s="14"/>
      <c r="B150" s="251"/>
      <c r="C150" s="252"/>
      <c r="D150" s="229" t="s">
        <v>166</v>
      </c>
      <c r="E150" s="253" t="s">
        <v>44</v>
      </c>
      <c r="F150" s="254" t="s">
        <v>261</v>
      </c>
      <c r="G150" s="252"/>
      <c r="H150" s="255">
        <v>4.891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166</v>
      </c>
      <c r="AU150" s="261" t="s">
        <v>21</v>
      </c>
      <c r="AV150" s="14" t="s">
        <v>171</v>
      </c>
      <c r="AW150" s="14" t="s">
        <v>42</v>
      </c>
      <c r="AX150" s="14" t="s">
        <v>90</v>
      </c>
      <c r="AY150" s="261" t="s">
        <v>152</v>
      </c>
    </row>
    <row r="151" s="2" customFormat="1" ht="16.5" customHeight="1">
      <c r="A151" s="42"/>
      <c r="B151" s="43"/>
      <c r="C151" s="262" t="s">
        <v>339</v>
      </c>
      <c r="D151" s="262" t="s">
        <v>391</v>
      </c>
      <c r="E151" s="263" t="s">
        <v>1585</v>
      </c>
      <c r="F151" s="264" t="s">
        <v>1586</v>
      </c>
      <c r="G151" s="265" t="s">
        <v>365</v>
      </c>
      <c r="H151" s="266">
        <v>8.1679999999999993</v>
      </c>
      <c r="I151" s="267"/>
      <c r="J151" s="268">
        <f>ROUND(I151*H151,2)</f>
        <v>0</v>
      </c>
      <c r="K151" s="264" t="s">
        <v>251</v>
      </c>
      <c r="L151" s="269"/>
      <c r="M151" s="270" t="s">
        <v>44</v>
      </c>
      <c r="N151" s="271" t="s">
        <v>53</v>
      </c>
      <c r="O151" s="88"/>
      <c r="P151" s="225">
        <f>O151*H151</f>
        <v>0</v>
      </c>
      <c r="Q151" s="225">
        <v>1</v>
      </c>
      <c r="R151" s="225">
        <f>Q151*H151</f>
        <v>8.1679999999999993</v>
      </c>
      <c r="S151" s="225">
        <v>0</v>
      </c>
      <c r="T151" s="226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27" t="s">
        <v>188</v>
      </c>
      <c r="AT151" s="227" t="s">
        <v>391</v>
      </c>
      <c r="AU151" s="227" t="s">
        <v>21</v>
      </c>
      <c r="AY151" s="20" t="s">
        <v>152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90</v>
      </c>
      <c r="BK151" s="228">
        <f>ROUND(I151*H151,2)</f>
        <v>0</v>
      </c>
      <c r="BL151" s="20" t="s">
        <v>171</v>
      </c>
      <c r="BM151" s="227" t="s">
        <v>1956</v>
      </c>
    </row>
    <row r="152" s="13" customFormat="1">
      <c r="A152" s="13"/>
      <c r="B152" s="234"/>
      <c r="C152" s="235"/>
      <c r="D152" s="229" t="s">
        <v>166</v>
      </c>
      <c r="E152" s="236" t="s">
        <v>44</v>
      </c>
      <c r="F152" s="237" t="s">
        <v>1957</v>
      </c>
      <c r="G152" s="235"/>
      <c r="H152" s="238">
        <v>8.1679999999999993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166</v>
      </c>
      <c r="AU152" s="244" t="s">
        <v>21</v>
      </c>
      <c r="AV152" s="13" t="s">
        <v>21</v>
      </c>
      <c r="AW152" s="13" t="s">
        <v>42</v>
      </c>
      <c r="AX152" s="13" t="s">
        <v>90</v>
      </c>
      <c r="AY152" s="244" t="s">
        <v>152</v>
      </c>
    </row>
    <row r="153" s="12" customFormat="1" ht="22.8" customHeight="1">
      <c r="A153" s="12"/>
      <c r="B153" s="200"/>
      <c r="C153" s="201"/>
      <c r="D153" s="202" t="s">
        <v>81</v>
      </c>
      <c r="E153" s="214" t="s">
        <v>171</v>
      </c>
      <c r="F153" s="214" t="s">
        <v>418</v>
      </c>
      <c r="G153" s="201"/>
      <c r="H153" s="201"/>
      <c r="I153" s="204"/>
      <c r="J153" s="215">
        <f>BK153</f>
        <v>0</v>
      </c>
      <c r="K153" s="201"/>
      <c r="L153" s="206"/>
      <c r="M153" s="207"/>
      <c r="N153" s="208"/>
      <c r="O153" s="208"/>
      <c r="P153" s="209">
        <f>SUM(P154:P159)</f>
        <v>0</v>
      </c>
      <c r="Q153" s="208"/>
      <c r="R153" s="209">
        <f>SUM(R154:R159)</f>
        <v>0</v>
      </c>
      <c r="S153" s="208"/>
      <c r="T153" s="210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90</v>
      </c>
      <c r="AT153" s="212" t="s">
        <v>81</v>
      </c>
      <c r="AU153" s="212" t="s">
        <v>90</v>
      </c>
      <c r="AY153" s="211" t="s">
        <v>152</v>
      </c>
      <c r="BK153" s="213">
        <f>SUM(BK154:BK159)</f>
        <v>0</v>
      </c>
    </row>
    <row r="154" s="2" customFormat="1" ht="21.75" customHeight="1">
      <c r="A154" s="42"/>
      <c r="B154" s="43"/>
      <c r="C154" s="216" t="s">
        <v>345</v>
      </c>
      <c r="D154" s="216" t="s">
        <v>155</v>
      </c>
      <c r="E154" s="217" t="s">
        <v>420</v>
      </c>
      <c r="F154" s="218" t="s">
        <v>421</v>
      </c>
      <c r="G154" s="219" t="s">
        <v>212</v>
      </c>
      <c r="H154" s="220">
        <v>0.80000000000000004</v>
      </c>
      <c r="I154" s="221"/>
      <c r="J154" s="222">
        <f>ROUND(I154*H154,2)</f>
        <v>0</v>
      </c>
      <c r="K154" s="218" t="s">
        <v>251</v>
      </c>
      <c r="L154" s="48"/>
      <c r="M154" s="223" t="s">
        <v>44</v>
      </c>
      <c r="N154" s="224" t="s">
        <v>53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7" t="s">
        <v>171</v>
      </c>
      <c r="AT154" s="227" t="s">
        <v>155</v>
      </c>
      <c r="AU154" s="227" t="s">
        <v>21</v>
      </c>
      <c r="AY154" s="20" t="s">
        <v>152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90</v>
      </c>
      <c r="BK154" s="228">
        <f>ROUND(I154*H154,2)</f>
        <v>0</v>
      </c>
      <c r="BL154" s="20" t="s">
        <v>171</v>
      </c>
      <c r="BM154" s="227" t="s">
        <v>1958</v>
      </c>
    </row>
    <row r="155" s="2" customFormat="1">
      <c r="A155" s="42"/>
      <c r="B155" s="43"/>
      <c r="C155" s="44"/>
      <c r="D155" s="249" t="s">
        <v>253</v>
      </c>
      <c r="E155" s="44"/>
      <c r="F155" s="250" t="s">
        <v>423</v>
      </c>
      <c r="G155" s="44"/>
      <c r="H155" s="44"/>
      <c r="I155" s="231"/>
      <c r="J155" s="44"/>
      <c r="K155" s="44"/>
      <c r="L155" s="48"/>
      <c r="M155" s="232"/>
      <c r="N155" s="233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253</v>
      </c>
      <c r="AU155" s="20" t="s">
        <v>21</v>
      </c>
    </row>
    <row r="156" s="13" customFormat="1">
      <c r="A156" s="13"/>
      <c r="B156" s="234"/>
      <c r="C156" s="235"/>
      <c r="D156" s="229" t="s">
        <v>166</v>
      </c>
      <c r="E156" s="236" t="s">
        <v>44</v>
      </c>
      <c r="F156" s="237" t="s">
        <v>1959</v>
      </c>
      <c r="G156" s="235"/>
      <c r="H156" s="238">
        <v>0.29999999999999999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166</v>
      </c>
      <c r="AU156" s="244" t="s">
        <v>21</v>
      </c>
      <c r="AV156" s="13" t="s">
        <v>21</v>
      </c>
      <c r="AW156" s="13" t="s">
        <v>42</v>
      </c>
      <c r="AX156" s="13" t="s">
        <v>82</v>
      </c>
      <c r="AY156" s="244" t="s">
        <v>152</v>
      </c>
    </row>
    <row r="157" s="13" customFormat="1">
      <c r="A157" s="13"/>
      <c r="B157" s="234"/>
      <c r="C157" s="235"/>
      <c r="D157" s="229" t="s">
        <v>166</v>
      </c>
      <c r="E157" s="236" t="s">
        <v>44</v>
      </c>
      <c r="F157" s="237" t="s">
        <v>1960</v>
      </c>
      <c r="G157" s="235"/>
      <c r="H157" s="238">
        <v>0.29999999999999999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166</v>
      </c>
      <c r="AU157" s="244" t="s">
        <v>21</v>
      </c>
      <c r="AV157" s="13" t="s">
        <v>21</v>
      </c>
      <c r="AW157" s="13" t="s">
        <v>42</v>
      </c>
      <c r="AX157" s="13" t="s">
        <v>82</v>
      </c>
      <c r="AY157" s="244" t="s">
        <v>152</v>
      </c>
    </row>
    <row r="158" s="13" customFormat="1">
      <c r="A158" s="13"/>
      <c r="B158" s="234"/>
      <c r="C158" s="235"/>
      <c r="D158" s="229" t="s">
        <v>166</v>
      </c>
      <c r="E158" s="236" t="s">
        <v>44</v>
      </c>
      <c r="F158" s="237" t="s">
        <v>1961</v>
      </c>
      <c r="G158" s="235"/>
      <c r="H158" s="238">
        <v>0.20000000000000001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166</v>
      </c>
      <c r="AU158" s="244" t="s">
        <v>21</v>
      </c>
      <c r="AV158" s="13" t="s">
        <v>21</v>
      </c>
      <c r="AW158" s="13" t="s">
        <v>42</v>
      </c>
      <c r="AX158" s="13" t="s">
        <v>82</v>
      </c>
      <c r="AY158" s="244" t="s">
        <v>152</v>
      </c>
    </row>
    <row r="159" s="14" customFormat="1">
      <c r="A159" s="14"/>
      <c r="B159" s="251"/>
      <c r="C159" s="252"/>
      <c r="D159" s="229" t="s">
        <v>166</v>
      </c>
      <c r="E159" s="253" t="s">
        <v>44</v>
      </c>
      <c r="F159" s="254" t="s">
        <v>261</v>
      </c>
      <c r="G159" s="252"/>
      <c r="H159" s="255">
        <v>0.80000000000000004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166</v>
      </c>
      <c r="AU159" s="261" t="s">
        <v>21</v>
      </c>
      <c r="AV159" s="14" t="s">
        <v>171</v>
      </c>
      <c r="AW159" s="14" t="s">
        <v>42</v>
      </c>
      <c r="AX159" s="14" t="s">
        <v>90</v>
      </c>
      <c r="AY159" s="261" t="s">
        <v>152</v>
      </c>
    </row>
    <row r="160" s="12" customFormat="1" ht="22.8" customHeight="1">
      <c r="A160" s="12"/>
      <c r="B160" s="200"/>
      <c r="C160" s="201"/>
      <c r="D160" s="202" t="s">
        <v>81</v>
      </c>
      <c r="E160" s="214" t="s">
        <v>188</v>
      </c>
      <c r="F160" s="214" t="s">
        <v>508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SUM(P161:P202)</f>
        <v>0</v>
      </c>
      <c r="Q160" s="208"/>
      <c r="R160" s="209">
        <f>SUM(R161:R202)</f>
        <v>2.4580691999999997</v>
      </c>
      <c r="S160" s="208"/>
      <c r="T160" s="210">
        <f>SUM(T161:T202)</f>
        <v>3.6000000000000001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90</v>
      </c>
      <c r="AT160" s="212" t="s">
        <v>81</v>
      </c>
      <c r="AU160" s="212" t="s">
        <v>90</v>
      </c>
      <c r="AY160" s="211" t="s">
        <v>152</v>
      </c>
      <c r="BK160" s="213">
        <f>SUM(BK161:BK202)</f>
        <v>0</v>
      </c>
    </row>
    <row r="161" s="2" customFormat="1" ht="16.5" customHeight="1">
      <c r="A161" s="42"/>
      <c r="B161" s="43"/>
      <c r="C161" s="216" t="s">
        <v>351</v>
      </c>
      <c r="D161" s="216" t="s">
        <v>155</v>
      </c>
      <c r="E161" s="217" t="s">
        <v>1962</v>
      </c>
      <c r="F161" s="218" t="s">
        <v>1963</v>
      </c>
      <c r="G161" s="219" t="s">
        <v>283</v>
      </c>
      <c r="H161" s="220">
        <v>2</v>
      </c>
      <c r="I161" s="221"/>
      <c r="J161" s="222">
        <f>ROUND(I161*H161,2)</f>
        <v>0</v>
      </c>
      <c r="K161" s="218" t="s">
        <v>251</v>
      </c>
      <c r="L161" s="48"/>
      <c r="M161" s="223" t="s">
        <v>44</v>
      </c>
      <c r="N161" s="224" t="s">
        <v>53</v>
      </c>
      <c r="O161" s="88"/>
      <c r="P161" s="225">
        <f>O161*H161</f>
        <v>0</v>
      </c>
      <c r="Q161" s="225">
        <v>0</v>
      </c>
      <c r="R161" s="225">
        <f>Q161*H161</f>
        <v>0</v>
      </c>
      <c r="S161" s="225">
        <v>0.17999999999999999</v>
      </c>
      <c r="T161" s="226">
        <f>S161*H161</f>
        <v>0.35999999999999999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27" t="s">
        <v>171</v>
      </c>
      <c r="AT161" s="227" t="s">
        <v>155</v>
      </c>
      <c r="AU161" s="227" t="s">
        <v>21</v>
      </c>
      <c r="AY161" s="20" t="s">
        <v>152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90</v>
      </c>
      <c r="BK161" s="228">
        <f>ROUND(I161*H161,2)</f>
        <v>0</v>
      </c>
      <c r="BL161" s="20" t="s">
        <v>171</v>
      </c>
      <c r="BM161" s="227" t="s">
        <v>1964</v>
      </c>
    </row>
    <row r="162" s="2" customFormat="1">
      <c r="A162" s="42"/>
      <c r="B162" s="43"/>
      <c r="C162" s="44"/>
      <c r="D162" s="249" t="s">
        <v>253</v>
      </c>
      <c r="E162" s="44"/>
      <c r="F162" s="250" t="s">
        <v>1965</v>
      </c>
      <c r="G162" s="44"/>
      <c r="H162" s="44"/>
      <c r="I162" s="231"/>
      <c r="J162" s="44"/>
      <c r="K162" s="44"/>
      <c r="L162" s="48"/>
      <c r="M162" s="232"/>
      <c r="N162" s="233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253</v>
      </c>
      <c r="AU162" s="20" t="s">
        <v>21</v>
      </c>
    </row>
    <row r="163" s="13" customFormat="1">
      <c r="A163" s="13"/>
      <c r="B163" s="234"/>
      <c r="C163" s="235"/>
      <c r="D163" s="229" t="s">
        <v>166</v>
      </c>
      <c r="E163" s="236" t="s">
        <v>44</v>
      </c>
      <c r="F163" s="237" t="s">
        <v>1966</v>
      </c>
      <c r="G163" s="235"/>
      <c r="H163" s="238">
        <v>2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166</v>
      </c>
      <c r="AU163" s="244" t="s">
        <v>21</v>
      </c>
      <c r="AV163" s="13" t="s">
        <v>21</v>
      </c>
      <c r="AW163" s="13" t="s">
        <v>42</v>
      </c>
      <c r="AX163" s="13" t="s">
        <v>82</v>
      </c>
      <c r="AY163" s="244" t="s">
        <v>152</v>
      </c>
    </row>
    <row r="164" s="14" customFormat="1">
      <c r="A164" s="14"/>
      <c r="B164" s="251"/>
      <c r="C164" s="252"/>
      <c r="D164" s="229" t="s">
        <v>166</v>
      </c>
      <c r="E164" s="253" t="s">
        <v>44</v>
      </c>
      <c r="F164" s="254" t="s">
        <v>261</v>
      </c>
      <c r="G164" s="252"/>
      <c r="H164" s="255">
        <v>2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166</v>
      </c>
      <c r="AU164" s="261" t="s">
        <v>21</v>
      </c>
      <c r="AV164" s="14" t="s">
        <v>171</v>
      </c>
      <c r="AW164" s="14" t="s">
        <v>42</v>
      </c>
      <c r="AX164" s="14" t="s">
        <v>90</v>
      </c>
      <c r="AY164" s="261" t="s">
        <v>152</v>
      </c>
    </row>
    <row r="165" s="2" customFormat="1" ht="16.5" customHeight="1">
      <c r="A165" s="42"/>
      <c r="B165" s="43"/>
      <c r="C165" s="216" t="s">
        <v>357</v>
      </c>
      <c r="D165" s="216" t="s">
        <v>155</v>
      </c>
      <c r="E165" s="217" t="s">
        <v>1967</v>
      </c>
      <c r="F165" s="218" t="s">
        <v>1968</v>
      </c>
      <c r="G165" s="219" t="s">
        <v>283</v>
      </c>
      <c r="H165" s="220">
        <v>2</v>
      </c>
      <c r="I165" s="221"/>
      <c r="J165" s="222">
        <f>ROUND(I165*H165,2)</f>
        <v>0</v>
      </c>
      <c r="K165" s="218" t="s">
        <v>251</v>
      </c>
      <c r="L165" s="48"/>
      <c r="M165" s="223" t="s">
        <v>44</v>
      </c>
      <c r="N165" s="224" t="s">
        <v>53</v>
      </c>
      <c r="O165" s="88"/>
      <c r="P165" s="225">
        <f>O165*H165</f>
        <v>0</v>
      </c>
      <c r="Q165" s="225">
        <v>0</v>
      </c>
      <c r="R165" s="225">
        <f>Q165*H165</f>
        <v>0</v>
      </c>
      <c r="S165" s="225">
        <v>0.32000000000000001</v>
      </c>
      <c r="T165" s="226">
        <f>S165*H165</f>
        <v>0.64000000000000001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27" t="s">
        <v>171</v>
      </c>
      <c r="AT165" s="227" t="s">
        <v>155</v>
      </c>
      <c r="AU165" s="227" t="s">
        <v>21</v>
      </c>
      <c r="AY165" s="20" t="s">
        <v>152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90</v>
      </c>
      <c r="BK165" s="228">
        <f>ROUND(I165*H165,2)</f>
        <v>0</v>
      </c>
      <c r="BL165" s="20" t="s">
        <v>171</v>
      </c>
      <c r="BM165" s="227" t="s">
        <v>1969</v>
      </c>
    </row>
    <row r="166" s="2" customFormat="1">
      <c r="A166" s="42"/>
      <c r="B166" s="43"/>
      <c r="C166" s="44"/>
      <c r="D166" s="249" t="s">
        <v>253</v>
      </c>
      <c r="E166" s="44"/>
      <c r="F166" s="250" t="s">
        <v>1970</v>
      </c>
      <c r="G166" s="44"/>
      <c r="H166" s="44"/>
      <c r="I166" s="231"/>
      <c r="J166" s="44"/>
      <c r="K166" s="44"/>
      <c r="L166" s="48"/>
      <c r="M166" s="232"/>
      <c r="N166" s="233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253</v>
      </c>
      <c r="AU166" s="20" t="s">
        <v>21</v>
      </c>
    </row>
    <row r="167" s="13" customFormat="1">
      <c r="A167" s="13"/>
      <c r="B167" s="234"/>
      <c r="C167" s="235"/>
      <c r="D167" s="229" t="s">
        <v>166</v>
      </c>
      <c r="E167" s="236" t="s">
        <v>44</v>
      </c>
      <c r="F167" s="237" t="s">
        <v>1971</v>
      </c>
      <c r="G167" s="235"/>
      <c r="H167" s="238">
        <v>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166</v>
      </c>
      <c r="AU167" s="244" t="s">
        <v>21</v>
      </c>
      <c r="AV167" s="13" t="s">
        <v>21</v>
      </c>
      <c r="AW167" s="13" t="s">
        <v>42</v>
      </c>
      <c r="AX167" s="13" t="s">
        <v>82</v>
      </c>
      <c r="AY167" s="244" t="s">
        <v>152</v>
      </c>
    </row>
    <row r="168" s="14" customFormat="1">
      <c r="A168" s="14"/>
      <c r="B168" s="251"/>
      <c r="C168" s="252"/>
      <c r="D168" s="229" t="s">
        <v>166</v>
      </c>
      <c r="E168" s="253" t="s">
        <v>44</v>
      </c>
      <c r="F168" s="254" t="s">
        <v>261</v>
      </c>
      <c r="G168" s="252"/>
      <c r="H168" s="255">
        <v>2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166</v>
      </c>
      <c r="AU168" s="261" t="s">
        <v>21</v>
      </c>
      <c r="AV168" s="14" t="s">
        <v>171</v>
      </c>
      <c r="AW168" s="14" t="s">
        <v>42</v>
      </c>
      <c r="AX168" s="14" t="s">
        <v>90</v>
      </c>
      <c r="AY168" s="261" t="s">
        <v>152</v>
      </c>
    </row>
    <row r="169" s="2" customFormat="1" ht="16.5" customHeight="1">
      <c r="A169" s="42"/>
      <c r="B169" s="43"/>
      <c r="C169" s="216" t="s">
        <v>362</v>
      </c>
      <c r="D169" s="216" t="s">
        <v>155</v>
      </c>
      <c r="E169" s="217" t="s">
        <v>1972</v>
      </c>
      <c r="F169" s="218" t="s">
        <v>1973</v>
      </c>
      <c r="G169" s="219" t="s">
        <v>283</v>
      </c>
      <c r="H169" s="220">
        <v>2</v>
      </c>
      <c r="I169" s="221"/>
      <c r="J169" s="222">
        <f>ROUND(I169*H169,2)</f>
        <v>0</v>
      </c>
      <c r="K169" s="218" t="s">
        <v>251</v>
      </c>
      <c r="L169" s="48"/>
      <c r="M169" s="223" t="s">
        <v>44</v>
      </c>
      <c r="N169" s="224" t="s">
        <v>53</v>
      </c>
      <c r="O169" s="88"/>
      <c r="P169" s="225">
        <f>O169*H169</f>
        <v>0</v>
      </c>
      <c r="Q169" s="225">
        <v>0</v>
      </c>
      <c r="R169" s="225">
        <f>Q169*H169</f>
        <v>0</v>
      </c>
      <c r="S169" s="225">
        <v>1.3</v>
      </c>
      <c r="T169" s="226">
        <f>S169*H169</f>
        <v>2.6000000000000001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7" t="s">
        <v>171</v>
      </c>
      <c r="AT169" s="227" t="s">
        <v>155</v>
      </c>
      <c r="AU169" s="227" t="s">
        <v>21</v>
      </c>
      <c r="AY169" s="20" t="s">
        <v>152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90</v>
      </c>
      <c r="BK169" s="228">
        <f>ROUND(I169*H169,2)</f>
        <v>0</v>
      </c>
      <c r="BL169" s="20" t="s">
        <v>171</v>
      </c>
      <c r="BM169" s="227" t="s">
        <v>1974</v>
      </c>
    </row>
    <row r="170" s="2" customFormat="1">
      <c r="A170" s="42"/>
      <c r="B170" s="43"/>
      <c r="C170" s="44"/>
      <c r="D170" s="249" t="s">
        <v>253</v>
      </c>
      <c r="E170" s="44"/>
      <c r="F170" s="250" t="s">
        <v>1975</v>
      </c>
      <c r="G170" s="44"/>
      <c r="H170" s="44"/>
      <c r="I170" s="231"/>
      <c r="J170" s="44"/>
      <c r="K170" s="44"/>
      <c r="L170" s="48"/>
      <c r="M170" s="232"/>
      <c r="N170" s="233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253</v>
      </c>
      <c r="AU170" s="20" t="s">
        <v>21</v>
      </c>
    </row>
    <row r="171" s="13" customFormat="1">
      <c r="A171" s="13"/>
      <c r="B171" s="234"/>
      <c r="C171" s="235"/>
      <c r="D171" s="229" t="s">
        <v>166</v>
      </c>
      <c r="E171" s="236" t="s">
        <v>44</v>
      </c>
      <c r="F171" s="237" t="s">
        <v>1976</v>
      </c>
      <c r="G171" s="235"/>
      <c r="H171" s="238">
        <v>2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166</v>
      </c>
      <c r="AU171" s="244" t="s">
        <v>21</v>
      </c>
      <c r="AV171" s="13" t="s">
        <v>21</v>
      </c>
      <c r="AW171" s="13" t="s">
        <v>42</v>
      </c>
      <c r="AX171" s="13" t="s">
        <v>82</v>
      </c>
      <c r="AY171" s="244" t="s">
        <v>152</v>
      </c>
    </row>
    <row r="172" s="14" customFormat="1">
      <c r="A172" s="14"/>
      <c r="B172" s="251"/>
      <c r="C172" s="252"/>
      <c r="D172" s="229" t="s">
        <v>166</v>
      </c>
      <c r="E172" s="253" t="s">
        <v>44</v>
      </c>
      <c r="F172" s="254" t="s">
        <v>261</v>
      </c>
      <c r="G172" s="252"/>
      <c r="H172" s="255">
        <v>2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166</v>
      </c>
      <c r="AU172" s="261" t="s">
        <v>21</v>
      </c>
      <c r="AV172" s="14" t="s">
        <v>171</v>
      </c>
      <c r="AW172" s="14" t="s">
        <v>42</v>
      </c>
      <c r="AX172" s="14" t="s">
        <v>90</v>
      </c>
      <c r="AY172" s="261" t="s">
        <v>152</v>
      </c>
    </row>
    <row r="173" s="2" customFormat="1" ht="24.15" customHeight="1">
      <c r="A173" s="42"/>
      <c r="B173" s="43"/>
      <c r="C173" s="216" t="s">
        <v>370</v>
      </c>
      <c r="D173" s="216" t="s">
        <v>155</v>
      </c>
      <c r="E173" s="217" t="s">
        <v>1977</v>
      </c>
      <c r="F173" s="218" t="s">
        <v>1978</v>
      </c>
      <c r="G173" s="219" t="s">
        <v>283</v>
      </c>
      <c r="H173" s="220">
        <v>2</v>
      </c>
      <c r="I173" s="221"/>
      <c r="J173" s="222">
        <f>ROUND(I173*H173,2)</f>
        <v>0</v>
      </c>
      <c r="K173" s="218" t="s">
        <v>251</v>
      </c>
      <c r="L173" s="48"/>
      <c r="M173" s="223" t="s">
        <v>44</v>
      </c>
      <c r="N173" s="224" t="s">
        <v>53</v>
      </c>
      <c r="O173" s="88"/>
      <c r="P173" s="225">
        <f>O173*H173</f>
        <v>0</v>
      </c>
      <c r="Q173" s="225">
        <v>0.00018000000000000001</v>
      </c>
      <c r="R173" s="225">
        <f>Q173*H173</f>
        <v>0.00036000000000000002</v>
      </c>
      <c r="S173" s="225">
        <v>0</v>
      </c>
      <c r="T173" s="226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7" t="s">
        <v>171</v>
      </c>
      <c r="AT173" s="227" t="s">
        <v>155</v>
      </c>
      <c r="AU173" s="227" t="s">
        <v>21</v>
      </c>
      <c r="AY173" s="20" t="s">
        <v>152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90</v>
      </c>
      <c r="BK173" s="228">
        <f>ROUND(I173*H173,2)</f>
        <v>0</v>
      </c>
      <c r="BL173" s="20" t="s">
        <v>171</v>
      </c>
      <c r="BM173" s="227" t="s">
        <v>1979</v>
      </c>
    </row>
    <row r="174" s="2" customFormat="1">
      <c r="A174" s="42"/>
      <c r="B174" s="43"/>
      <c r="C174" s="44"/>
      <c r="D174" s="249" t="s">
        <v>253</v>
      </c>
      <c r="E174" s="44"/>
      <c r="F174" s="250" t="s">
        <v>1980</v>
      </c>
      <c r="G174" s="44"/>
      <c r="H174" s="44"/>
      <c r="I174" s="231"/>
      <c r="J174" s="44"/>
      <c r="K174" s="44"/>
      <c r="L174" s="48"/>
      <c r="M174" s="232"/>
      <c r="N174" s="233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253</v>
      </c>
      <c r="AU174" s="20" t="s">
        <v>21</v>
      </c>
    </row>
    <row r="175" s="13" customFormat="1">
      <c r="A175" s="13"/>
      <c r="B175" s="234"/>
      <c r="C175" s="235"/>
      <c r="D175" s="229" t="s">
        <v>166</v>
      </c>
      <c r="E175" s="236" t="s">
        <v>44</v>
      </c>
      <c r="F175" s="237" t="s">
        <v>1981</v>
      </c>
      <c r="G175" s="235"/>
      <c r="H175" s="238">
        <v>2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166</v>
      </c>
      <c r="AU175" s="244" t="s">
        <v>21</v>
      </c>
      <c r="AV175" s="13" t="s">
        <v>21</v>
      </c>
      <c r="AW175" s="13" t="s">
        <v>42</v>
      </c>
      <c r="AX175" s="13" t="s">
        <v>90</v>
      </c>
      <c r="AY175" s="244" t="s">
        <v>152</v>
      </c>
    </row>
    <row r="176" s="2" customFormat="1" ht="16.5" customHeight="1">
      <c r="A176" s="42"/>
      <c r="B176" s="43"/>
      <c r="C176" s="262" t="s">
        <v>7</v>
      </c>
      <c r="D176" s="262" t="s">
        <v>391</v>
      </c>
      <c r="E176" s="263" t="s">
        <v>1982</v>
      </c>
      <c r="F176" s="264" t="s">
        <v>1983</v>
      </c>
      <c r="G176" s="265" t="s">
        <v>283</v>
      </c>
      <c r="H176" s="266">
        <v>2.02</v>
      </c>
      <c r="I176" s="267"/>
      <c r="J176" s="268">
        <f>ROUND(I176*H176,2)</f>
        <v>0</v>
      </c>
      <c r="K176" s="264" t="s">
        <v>251</v>
      </c>
      <c r="L176" s="269"/>
      <c r="M176" s="270" t="s">
        <v>44</v>
      </c>
      <c r="N176" s="271" t="s">
        <v>53</v>
      </c>
      <c r="O176" s="88"/>
      <c r="P176" s="225">
        <f>O176*H176</f>
        <v>0</v>
      </c>
      <c r="Q176" s="225">
        <v>0.188</v>
      </c>
      <c r="R176" s="225">
        <f>Q176*H176</f>
        <v>0.37975999999999999</v>
      </c>
      <c r="S176" s="225">
        <v>0</v>
      </c>
      <c r="T176" s="226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7" t="s">
        <v>188</v>
      </c>
      <c r="AT176" s="227" t="s">
        <v>391</v>
      </c>
      <c r="AU176" s="227" t="s">
        <v>21</v>
      </c>
      <c r="AY176" s="20" t="s">
        <v>152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90</v>
      </c>
      <c r="BK176" s="228">
        <f>ROUND(I176*H176,2)</f>
        <v>0</v>
      </c>
      <c r="BL176" s="20" t="s">
        <v>171</v>
      </c>
      <c r="BM176" s="227" t="s">
        <v>1984</v>
      </c>
    </row>
    <row r="177" s="13" customFormat="1">
      <c r="A177" s="13"/>
      <c r="B177" s="234"/>
      <c r="C177" s="235"/>
      <c r="D177" s="229" t="s">
        <v>166</v>
      </c>
      <c r="E177" s="236" t="s">
        <v>44</v>
      </c>
      <c r="F177" s="237" t="s">
        <v>21</v>
      </c>
      <c r="G177" s="235"/>
      <c r="H177" s="238">
        <v>2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166</v>
      </c>
      <c r="AU177" s="244" t="s">
        <v>21</v>
      </c>
      <c r="AV177" s="13" t="s">
        <v>21</v>
      </c>
      <c r="AW177" s="13" t="s">
        <v>42</v>
      </c>
      <c r="AX177" s="13" t="s">
        <v>90</v>
      </c>
      <c r="AY177" s="244" t="s">
        <v>152</v>
      </c>
    </row>
    <row r="178" s="13" customFormat="1">
      <c r="A178" s="13"/>
      <c r="B178" s="234"/>
      <c r="C178" s="235"/>
      <c r="D178" s="229" t="s">
        <v>166</v>
      </c>
      <c r="E178" s="235"/>
      <c r="F178" s="237" t="s">
        <v>533</v>
      </c>
      <c r="G178" s="235"/>
      <c r="H178" s="238">
        <v>2.02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166</v>
      </c>
      <c r="AU178" s="244" t="s">
        <v>21</v>
      </c>
      <c r="AV178" s="13" t="s">
        <v>21</v>
      </c>
      <c r="AW178" s="13" t="s">
        <v>4</v>
      </c>
      <c r="AX178" s="13" t="s">
        <v>90</v>
      </c>
      <c r="AY178" s="244" t="s">
        <v>152</v>
      </c>
    </row>
    <row r="179" s="2" customFormat="1" ht="24.15" customHeight="1">
      <c r="A179" s="42"/>
      <c r="B179" s="43"/>
      <c r="C179" s="216" t="s">
        <v>380</v>
      </c>
      <c r="D179" s="216" t="s">
        <v>155</v>
      </c>
      <c r="E179" s="217" t="s">
        <v>1985</v>
      </c>
      <c r="F179" s="218" t="s">
        <v>1986</v>
      </c>
      <c r="G179" s="219" t="s">
        <v>283</v>
      </c>
      <c r="H179" s="220">
        <v>2</v>
      </c>
      <c r="I179" s="221"/>
      <c r="J179" s="222">
        <f>ROUND(I179*H179,2)</f>
        <v>0</v>
      </c>
      <c r="K179" s="218" t="s">
        <v>251</v>
      </c>
      <c r="L179" s="48"/>
      <c r="M179" s="223" t="s">
        <v>44</v>
      </c>
      <c r="N179" s="224" t="s">
        <v>53</v>
      </c>
      <c r="O179" s="88"/>
      <c r="P179" s="225">
        <f>O179*H179</f>
        <v>0</v>
      </c>
      <c r="Q179" s="225">
        <v>0.00040000000000000002</v>
      </c>
      <c r="R179" s="225">
        <f>Q179*H179</f>
        <v>0.00080000000000000004</v>
      </c>
      <c r="S179" s="225">
        <v>0</v>
      </c>
      <c r="T179" s="226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27" t="s">
        <v>171</v>
      </c>
      <c r="AT179" s="227" t="s">
        <v>155</v>
      </c>
      <c r="AU179" s="227" t="s">
        <v>21</v>
      </c>
      <c r="AY179" s="20" t="s">
        <v>152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90</v>
      </c>
      <c r="BK179" s="228">
        <f>ROUND(I179*H179,2)</f>
        <v>0</v>
      </c>
      <c r="BL179" s="20" t="s">
        <v>171</v>
      </c>
      <c r="BM179" s="227" t="s">
        <v>1987</v>
      </c>
    </row>
    <row r="180" s="2" customFormat="1">
      <c r="A180" s="42"/>
      <c r="B180" s="43"/>
      <c r="C180" s="44"/>
      <c r="D180" s="249" t="s">
        <v>253</v>
      </c>
      <c r="E180" s="44"/>
      <c r="F180" s="250" t="s">
        <v>1988</v>
      </c>
      <c r="G180" s="44"/>
      <c r="H180" s="44"/>
      <c r="I180" s="231"/>
      <c r="J180" s="44"/>
      <c r="K180" s="44"/>
      <c r="L180" s="48"/>
      <c r="M180" s="232"/>
      <c r="N180" s="233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253</v>
      </c>
      <c r="AU180" s="20" t="s">
        <v>21</v>
      </c>
    </row>
    <row r="181" s="13" customFormat="1">
      <c r="A181" s="13"/>
      <c r="B181" s="234"/>
      <c r="C181" s="235"/>
      <c r="D181" s="229" t="s">
        <v>166</v>
      </c>
      <c r="E181" s="236" t="s">
        <v>44</v>
      </c>
      <c r="F181" s="237" t="s">
        <v>1989</v>
      </c>
      <c r="G181" s="235"/>
      <c r="H181" s="238">
        <v>2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166</v>
      </c>
      <c r="AU181" s="244" t="s">
        <v>21</v>
      </c>
      <c r="AV181" s="13" t="s">
        <v>21</v>
      </c>
      <c r="AW181" s="13" t="s">
        <v>42</v>
      </c>
      <c r="AX181" s="13" t="s">
        <v>90</v>
      </c>
      <c r="AY181" s="244" t="s">
        <v>152</v>
      </c>
    </row>
    <row r="182" s="2" customFormat="1" ht="16.5" customHeight="1">
      <c r="A182" s="42"/>
      <c r="B182" s="43"/>
      <c r="C182" s="262" t="s">
        <v>390</v>
      </c>
      <c r="D182" s="262" t="s">
        <v>391</v>
      </c>
      <c r="E182" s="263" t="s">
        <v>1990</v>
      </c>
      <c r="F182" s="264" t="s">
        <v>1991</v>
      </c>
      <c r="G182" s="265" t="s">
        <v>283</v>
      </c>
      <c r="H182" s="266">
        <v>2.02</v>
      </c>
      <c r="I182" s="267"/>
      <c r="J182" s="268">
        <f>ROUND(I182*H182,2)</f>
        <v>0</v>
      </c>
      <c r="K182" s="264" t="s">
        <v>251</v>
      </c>
      <c r="L182" s="269"/>
      <c r="M182" s="270" t="s">
        <v>44</v>
      </c>
      <c r="N182" s="271" t="s">
        <v>53</v>
      </c>
      <c r="O182" s="88"/>
      <c r="P182" s="225">
        <f>O182*H182</f>
        <v>0</v>
      </c>
      <c r="Q182" s="225">
        <v>1.024</v>
      </c>
      <c r="R182" s="225">
        <f>Q182*H182</f>
        <v>2.0684800000000001</v>
      </c>
      <c r="S182" s="225">
        <v>0</v>
      </c>
      <c r="T182" s="226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7" t="s">
        <v>188</v>
      </c>
      <c r="AT182" s="227" t="s">
        <v>391</v>
      </c>
      <c r="AU182" s="227" t="s">
        <v>21</v>
      </c>
      <c r="AY182" s="20" t="s">
        <v>152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90</v>
      </c>
      <c r="BK182" s="228">
        <f>ROUND(I182*H182,2)</f>
        <v>0</v>
      </c>
      <c r="BL182" s="20" t="s">
        <v>171</v>
      </c>
      <c r="BM182" s="227" t="s">
        <v>1992</v>
      </c>
    </row>
    <row r="183" s="13" customFormat="1">
      <c r="A183" s="13"/>
      <c r="B183" s="234"/>
      <c r="C183" s="235"/>
      <c r="D183" s="229" t="s">
        <v>166</v>
      </c>
      <c r="E183" s="236" t="s">
        <v>44</v>
      </c>
      <c r="F183" s="237" t="s">
        <v>21</v>
      </c>
      <c r="G183" s="235"/>
      <c r="H183" s="238">
        <v>2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166</v>
      </c>
      <c r="AU183" s="244" t="s">
        <v>21</v>
      </c>
      <c r="AV183" s="13" t="s">
        <v>21</v>
      </c>
      <c r="AW183" s="13" t="s">
        <v>42</v>
      </c>
      <c r="AX183" s="13" t="s">
        <v>90</v>
      </c>
      <c r="AY183" s="244" t="s">
        <v>152</v>
      </c>
    </row>
    <row r="184" s="13" customFormat="1">
      <c r="A184" s="13"/>
      <c r="B184" s="234"/>
      <c r="C184" s="235"/>
      <c r="D184" s="229" t="s">
        <v>166</v>
      </c>
      <c r="E184" s="235"/>
      <c r="F184" s="237" t="s">
        <v>533</v>
      </c>
      <c r="G184" s="235"/>
      <c r="H184" s="238">
        <v>2.02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166</v>
      </c>
      <c r="AU184" s="244" t="s">
        <v>21</v>
      </c>
      <c r="AV184" s="13" t="s">
        <v>21</v>
      </c>
      <c r="AW184" s="13" t="s">
        <v>4</v>
      </c>
      <c r="AX184" s="13" t="s">
        <v>90</v>
      </c>
      <c r="AY184" s="244" t="s">
        <v>152</v>
      </c>
    </row>
    <row r="185" s="2" customFormat="1" ht="16.5" customHeight="1">
      <c r="A185" s="42"/>
      <c r="B185" s="43"/>
      <c r="C185" s="216" t="s">
        <v>396</v>
      </c>
      <c r="D185" s="216" t="s">
        <v>155</v>
      </c>
      <c r="E185" s="217" t="s">
        <v>1681</v>
      </c>
      <c r="F185" s="218" t="s">
        <v>1682</v>
      </c>
      <c r="G185" s="219" t="s">
        <v>283</v>
      </c>
      <c r="H185" s="220">
        <v>2</v>
      </c>
      <c r="I185" s="221"/>
      <c r="J185" s="222">
        <f>ROUND(I185*H185,2)</f>
        <v>0</v>
      </c>
      <c r="K185" s="218" t="s">
        <v>251</v>
      </c>
      <c r="L185" s="48"/>
      <c r="M185" s="223" t="s">
        <v>44</v>
      </c>
      <c r="N185" s="224" t="s">
        <v>53</v>
      </c>
      <c r="O185" s="88"/>
      <c r="P185" s="225">
        <f>O185*H185</f>
        <v>0</v>
      </c>
      <c r="Q185" s="225">
        <v>1.0000000000000001E-05</v>
      </c>
      <c r="R185" s="225">
        <f>Q185*H185</f>
        <v>2.0000000000000002E-05</v>
      </c>
      <c r="S185" s="225">
        <v>0</v>
      </c>
      <c r="T185" s="226">
        <f>S185*H185</f>
        <v>0</v>
      </c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R185" s="227" t="s">
        <v>171</v>
      </c>
      <c r="AT185" s="227" t="s">
        <v>155</v>
      </c>
      <c r="AU185" s="227" t="s">
        <v>21</v>
      </c>
      <c r="AY185" s="20" t="s">
        <v>152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90</v>
      </c>
      <c r="BK185" s="228">
        <f>ROUND(I185*H185,2)</f>
        <v>0</v>
      </c>
      <c r="BL185" s="20" t="s">
        <v>171</v>
      </c>
      <c r="BM185" s="227" t="s">
        <v>1993</v>
      </c>
    </row>
    <row r="186" s="2" customFormat="1">
      <c r="A186" s="42"/>
      <c r="B186" s="43"/>
      <c r="C186" s="44"/>
      <c r="D186" s="249" t="s">
        <v>253</v>
      </c>
      <c r="E186" s="44"/>
      <c r="F186" s="250" t="s">
        <v>1684</v>
      </c>
      <c r="G186" s="44"/>
      <c r="H186" s="44"/>
      <c r="I186" s="231"/>
      <c r="J186" s="44"/>
      <c r="K186" s="44"/>
      <c r="L186" s="48"/>
      <c r="M186" s="232"/>
      <c r="N186" s="233"/>
      <c r="O186" s="88"/>
      <c r="P186" s="88"/>
      <c r="Q186" s="88"/>
      <c r="R186" s="88"/>
      <c r="S186" s="88"/>
      <c r="T186" s="89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T186" s="20" t="s">
        <v>253</v>
      </c>
      <c r="AU186" s="20" t="s">
        <v>21</v>
      </c>
    </row>
    <row r="187" s="13" customFormat="1">
      <c r="A187" s="13"/>
      <c r="B187" s="234"/>
      <c r="C187" s="235"/>
      <c r="D187" s="229" t="s">
        <v>166</v>
      </c>
      <c r="E187" s="236" t="s">
        <v>44</v>
      </c>
      <c r="F187" s="237" t="s">
        <v>1994</v>
      </c>
      <c r="G187" s="235"/>
      <c r="H187" s="238">
        <v>2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166</v>
      </c>
      <c r="AU187" s="244" t="s">
        <v>21</v>
      </c>
      <c r="AV187" s="13" t="s">
        <v>21</v>
      </c>
      <c r="AW187" s="13" t="s">
        <v>42</v>
      </c>
      <c r="AX187" s="13" t="s">
        <v>90</v>
      </c>
      <c r="AY187" s="244" t="s">
        <v>152</v>
      </c>
    </row>
    <row r="188" s="2" customFormat="1" ht="16.5" customHeight="1">
      <c r="A188" s="42"/>
      <c r="B188" s="43"/>
      <c r="C188" s="262" t="s">
        <v>403</v>
      </c>
      <c r="D188" s="262" t="s">
        <v>391</v>
      </c>
      <c r="E188" s="263" t="s">
        <v>1995</v>
      </c>
      <c r="F188" s="264" t="s">
        <v>1996</v>
      </c>
      <c r="G188" s="265" t="s">
        <v>283</v>
      </c>
      <c r="H188" s="266">
        <v>2.0600000000000001</v>
      </c>
      <c r="I188" s="267"/>
      <c r="J188" s="268">
        <f>ROUND(I188*H188,2)</f>
        <v>0</v>
      </c>
      <c r="K188" s="264" t="s">
        <v>251</v>
      </c>
      <c r="L188" s="269"/>
      <c r="M188" s="270" t="s">
        <v>44</v>
      </c>
      <c r="N188" s="271" t="s">
        <v>53</v>
      </c>
      <c r="O188" s="88"/>
      <c r="P188" s="225">
        <f>O188*H188</f>
        <v>0</v>
      </c>
      <c r="Q188" s="225">
        <v>0.00382</v>
      </c>
      <c r="R188" s="225">
        <f>Q188*H188</f>
        <v>0.0078691999999999998</v>
      </c>
      <c r="S188" s="225">
        <v>0</v>
      </c>
      <c r="T188" s="226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27" t="s">
        <v>188</v>
      </c>
      <c r="AT188" s="227" t="s">
        <v>391</v>
      </c>
      <c r="AU188" s="227" t="s">
        <v>21</v>
      </c>
      <c r="AY188" s="20" t="s">
        <v>152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90</v>
      </c>
      <c r="BK188" s="228">
        <f>ROUND(I188*H188,2)</f>
        <v>0</v>
      </c>
      <c r="BL188" s="20" t="s">
        <v>171</v>
      </c>
      <c r="BM188" s="227" t="s">
        <v>1997</v>
      </c>
    </row>
    <row r="189" s="13" customFormat="1">
      <c r="A189" s="13"/>
      <c r="B189" s="234"/>
      <c r="C189" s="235"/>
      <c r="D189" s="229" t="s">
        <v>166</v>
      </c>
      <c r="E189" s="236" t="s">
        <v>44</v>
      </c>
      <c r="F189" s="237" t="s">
        <v>21</v>
      </c>
      <c r="G189" s="235"/>
      <c r="H189" s="238">
        <v>2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166</v>
      </c>
      <c r="AU189" s="244" t="s">
        <v>21</v>
      </c>
      <c r="AV189" s="13" t="s">
        <v>21</v>
      </c>
      <c r="AW189" s="13" t="s">
        <v>42</v>
      </c>
      <c r="AX189" s="13" t="s">
        <v>90</v>
      </c>
      <c r="AY189" s="244" t="s">
        <v>152</v>
      </c>
    </row>
    <row r="190" s="13" customFormat="1">
      <c r="A190" s="13"/>
      <c r="B190" s="234"/>
      <c r="C190" s="235"/>
      <c r="D190" s="229" t="s">
        <v>166</v>
      </c>
      <c r="E190" s="235"/>
      <c r="F190" s="237" t="s">
        <v>1998</v>
      </c>
      <c r="G190" s="235"/>
      <c r="H190" s="238">
        <v>2.0600000000000001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166</v>
      </c>
      <c r="AU190" s="244" t="s">
        <v>21</v>
      </c>
      <c r="AV190" s="13" t="s">
        <v>21</v>
      </c>
      <c r="AW190" s="13" t="s">
        <v>4</v>
      </c>
      <c r="AX190" s="13" t="s">
        <v>90</v>
      </c>
      <c r="AY190" s="244" t="s">
        <v>152</v>
      </c>
    </row>
    <row r="191" s="2" customFormat="1" ht="16.5" customHeight="1">
      <c r="A191" s="42"/>
      <c r="B191" s="43"/>
      <c r="C191" s="216" t="s">
        <v>413</v>
      </c>
      <c r="D191" s="216" t="s">
        <v>155</v>
      </c>
      <c r="E191" s="217" t="s">
        <v>1830</v>
      </c>
      <c r="F191" s="218" t="s">
        <v>1831</v>
      </c>
      <c r="G191" s="219" t="s">
        <v>283</v>
      </c>
      <c r="H191" s="220">
        <v>6</v>
      </c>
      <c r="I191" s="221"/>
      <c r="J191" s="222">
        <f>ROUND(I191*H191,2)</f>
        <v>0</v>
      </c>
      <c r="K191" s="218" t="s">
        <v>251</v>
      </c>
      <c r="L191" s="48"/>
      <c r="M191" s="223" t="s">
        <v>44</v>
      </c>
      <c r="N191" s="224" t="s">
        <v>53</v>
      </c>
      <c r="O191" s="88"/>
      <c r="P191" s="225">
        <f>O191*H191</f>
        <v>0</v>
      </c>
      <c r="Q191" s="225">
        <v>0.00012999999999999999</v>
      </c>
      <c r="R191" s="225">
        <f>Q191*H191</f>
        <v>0.00077999999999999988</v>
      </c>
      <c r="S191" s="225">
        <v>0</v>
      </c>
      <c r="T191" s="226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7" t="s">
        <v>171</v>
      </c>
      <c r="AT191" s="227" t="s">
        <v>155</v>
      </c>
      <c r="AU191" s="227" t="s">
        <v>21</v>
      </c>
      <c r="AY191" s="20" t="s">
        <v>152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90</v>
      </c>
      <c r="BK191" s="228">
        <f>ROUND(I191*H191,2)</f>
        <v>0</v>
      </c>
      <c r="BL191" s="20" t="s">
        <v>171</v>
      </c>
      <c r="BM191" s="227" t="s">
        <v>1999</v>
      </c>
    </row>
    <row r="192" s="2" customFormat="1">
      <c r="A192" s="42"/>
      <c r="B192" s="43"/>
      <c r="C192" s="44"/>
      <c r="D192" s="249" t="s">
        <v>253</v>
      </c>
      <c r="E192" s="44"/>
      <c r="F192" s="250" t="s">
        <v>1833</v>
      </c>
      <c r="G192" s="44"/>
      <c r="H192" s="44"/>
      <c r="I192" s="231"/>
      <c r="J192" s="44"/>
      <c r="K192" s="44"/>
      <c r="L192" s="48"/>
      <c r="M192" s="232"/>
      <c r="N192" s="233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253</v>
      </c>
      <c r="AU192" s="20" t="s">
        <v>21</v>
      </c>
    </row>
    <row r="193" s="13" customFormat="1">
      <c r="A193" s="13"/>
      <c r="B193" s="234"/>
      <c r="C193" s="235"/>
      <c r="D193" s="229" t="s">
        <v>166</v>
      </c>
      <c r="E193" s="236" t="s">
        <v>44</v>
      </c>
      <c r="F193" s="237" t="s">
        <v>1976</v>
      </c>
      <c r="G193" s="235"/>
      <c r="H193" s="238">
        <v>2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166</v>
      </c>
      <c r="AU193" s="244" t="s">
        <v>21</v>
      </c>
      <c r="AV193" s="13" t="s">
        <v>21</v>
      </c>
      <c r="AW193" s="13" t="s">
        <v>42</v>
      </c>
      <c r="AX193" s="13" t="s">
        <v>82</v>
      </c>
      <c r="AY193" s="244" t="s">
        <v>152</v>
      </c>
    </row>
    <row r="194" s="13" customFormat="1">
      <c r="A194" s="13"/>
      <c r="B194" s="234"/>
      <c r="C194" s="235"/>
      <c r="D194" s="229" t="s">
        <v>166</v>
      </c>
      <c r="E194" s="236" t="s">
        <v>44</v>
      </c>
      <c r="F194" s="237" t="s">
        <v>1971</v>
      </c>
      <c r="G194" s="235"/>
      <c r="H194" s="238">
        <v>2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166</v>
      </c>
      <c r="AU194" s="244" t="s">
        <v>21</v>
      </c>
      <c r="AV194" s="13" t="s">
        <v>21</v>
      </c>
      <c r="AW194" s="13" t="s">
        <v>42</v>
      </c>
      <c r="AX194" s="13" t="s">
        <v>82</v>
      </c>
      <c r="AY194" s="244" t="s">
        <v>152</v>
      </c>
    </row>
    <row r="195" s="13" customFormat="1">
      <c r="A195" s="13"/>
      <c r="B195" s="234"/>
      <c r="C195" s="235"/>
      <c r="D195" s="229" t="s">
        <v>166</v>
      </c>
      <c r="E195" s="236" t="s">
        <v>44</v>
      </c>
      <c r="F195" s="237" t="s">
        <v>1966</v>
      </c>
      <c r="G195" s="235"/>
      <c r="H195" s="238">
        <v>2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166</v>
      </c>
      <c r="AU195" s="244" t="s">
        <v>21</v>
      </c>
      <c r="AV195" s="13" t="s">
        <v>21</v>
      </c>
      <c r="AW195" s="13" t="s">
        <v>42</v>
      </c>
      <c r="AX195" s="13" t="s">
        <v>82</v>
      </c>
      <c r="AY195" s="244" t="s">
        <v>152</v>
      </c>
    </row>
    <row r="196" s="14" customFormat="1">
      <c r="A196" s="14"/>
      <c r="B196" s="251"/>
      <c r="C196" s="252"/>
      <c r="D196" s="229" t="s">
        <v>166</v>
      </c>
      <c r="E196" s="253" t="s">
        <v>44</v>
      </c>
      <c r="F196" s="254" t="s">
        <v>261</v>
      </c>
      <c r="G196" s="252"/>
      <c r="H196" s="255">
        <v>6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166</v>
      </c>
      <c r="AU196" s="261" t="s">
        <v>21</v>
      </c>
      <c r="AV196" s="14" t="s">
        <v>171</v>
      </c>
      <c r="AW196" s="14" t="s">
        <v>42</v>
      </c>
      <c r="AX196" s="14" t="s">
        <v>90</v>
      </c>
      <c r="AY196" s="261" t="s">
        <v>152</v>
      </c>
    </row>
    <row r="197" s="2" customFormat="1" ht="16.5" customHeight="1">
      <c r="A197" s="42"/>
      <c r="B197" s="43"/>
      <c r="C197" s="216" t="s">
        <v>419</v>
      </c>
      <c r="D197" s="216" t="s">
        <v>155</v>
      </c>
      <c r="E197" s="217" t="s">
        <v>2000</v>
      </c>
      <c r="F197" s="218" t="s">
        <v>2001</v>
      </c>
      <c r="G197" s="219" t="s">
        <v>432</v>
      </c>
      <c r="H197" s="220">
        <v>2</v>
      </c>
      <c r="I197" s="221"/>
      <c r="J197" s="222">
        <f>ROUND(I197*H197,2)</f>
        <v>0</v>
      </c>
      <c r="K197" s="218" t="s">
        <v>44</v>
      </c>
      <c r="L197" s="48"/>
      <c r="M197" s="223" t="s">
        <v>44</v>
      </c>
      <c r="N197" s="224" t="s">
        <v>53</v>
      </c>
      <c r="O197" s="88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7" t="s">
        <v>171</v>
      </c>
      <c r="AT197" s="227" t="s">
        <v>155</v>
      </c>
      <c r="AU197" s="227" t="s">
        <v>21</v>
      </c>
      <c r="AY197" s="20" t="s">
        <v>152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90</v>
      </c>
      <c r="BK197" s="228">
        <f>ROUND(I197*H197,2)</f>
        <v>0</v>
      </c>
      <c r="BL197" s="20" t="s">
        <v>171</v>
      </c>
      <c r="BM197" s="227" t="s">
        <v>2002</v>
      </c>
    </row>
    <row r="198" s="13" customFormat="1">
      <c r="A198" s="13"/>
      <c r="B198" s="234"/>
      <c r="C198" s="235"/>
      <c r="D198" s="229" t="s">
        <v>166</v>
      </c>
      <c r="E198" s="236" t="s">
        <v>44</v>
      </c>
      <c r="F198" s="237" t="s">
        <v>21</v>
      </c>
      <c r="G198" s="235"/>
      <c r="H198" s="238">
        <v>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166</v>
      </c>
      <c r="AU198" s="244" t="s">
        <v>21</v>
      </c>
      <c r="AV198" s="13" t="s">
        <v>21</v>
      </c>
      <c r="AW198" s="13" t="s">
        <v>42</v>
      </c>
      <c r="AX198" s="13" t="s">
        <v>90</v>
      </c>
      <c r="AY198" s="244" t="s">
        <v>152</v>
      </c>
    </row>
    <row r="199" s="2" customFormat="1" ht="16.5" customHeight="1">
      <c r="A199" s="42"/>
      <c r="B199" s="43"/>
      <c r="C199" s="216" t="s">
        <v>429</v>
      </c>
      <c r="D199" s="216" t="s">
        <v>155</v>
      </c>
      <c r="E199" s="217" t="s">
        <v>2003</v>
      </c>
      <c r="F199" s="218" t="s">
        <v>2004</v>
      </c>
      <c r="G199" s="219" t="s">
        <v>432</v>
      </c>
      <c r="H199" s="220">
        <v>2</v>
      </c>
      <c r="I199" s="221"/>
      <c r="J199" s="222">
        <f>ROUND(I199*H199,2)</f>
        <v>0</v>
      </c>
      <c r="K199" s="218" t="s">
        <v>44</v>
      </c>
      <c r="L199" s="48"/>
      <c r="M199" s="223" t="s">
        <v>44</v>
      </c>
      <c r="N199" s="224" t="s">
        <v>53</v>
      </c>
      <c r="O199" s="88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27" t="s">
        <v>171</v>
      </c>
      <c r="AT199" s="227" t="s">
        <v>155</v>
      </c>
      <c r="AU199" s="227" t="s">
        <v>21</v>
      </c>
      <c r="AY199" s="20" t="s">
        <v>152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90</v>
      </c>
      <c r="BK199" s="228">
        <f>ROUND(I199*H199,2)</f>
        <v>0</v>
      </c>
      <c r="BL199" s="20" t="s">
        <v>171</v>
      </c>
      <c r="BM199" s="227" t="s">
        <v>2005</v>
      </c>
    </row>
    <row r="200" s="13" customFormat="1">
      <c r="A200" s="13"/>
      <c r="B200" s="234"/>
      <c r="C200" s="235"/>
      <c r="D200" s="229" t="s">
        <v>166</v>
      </c>
      <c r="E200" s="236" t="s">
        <v>44</v>
      </c>
      <c r="F200" s="237" t="s">
        <v>21</v>
      </c>
      <c r="G200" s="235"/>
      <c r="H200" s="238">
        <v>2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166</v>
      </c>
      <c r="AU200" s="244" t="s">
        <v>21</v>
      </c>
      <c r="AV200" s="13" t="s">
        <v>21</v>
      </c>
      <c r="AW200" s="13" t="s">
        <v>42</v>
      </c>
      <c r="AX200" s="13" t="s">
        <v>90</v>
      </c>
      <c r="AY200" s="244" t="s">
        <v>152</v>
      </c>
    </row>
    <row r="201" s="2" customFormat="1" ht="16.5" customHeight="1">
      <c r="A201" s="42"/>
      <c r="B201" s="43"/>
      <c r="C201" s="216" t="s">
        <v>435</v>
      </c>
      <c r="D201" s="216" t="s">
        <v>155</v>
      </c>
      <c r="E201" s="217" t="s">
        <v>2006</v>
      </c>
      <c r="F201" s="218" t="s">
        <v>2007</v>
      </c>
      <c r="G201" s="219" t="s">
        <v>432</v>
      </c>
      <c r="H201" s="220">
        <v>2</v>
      </c>
      <c r="I201" s="221"/>
      <c r="J201" s="222">
        <f>ROUND(I201*H201,2)</f>
        <v>0</v>
      </c>
      <c r="K201" s="218" t="s">
        <v>44</v>
      </c>
      <c r="L201" s="48"/>
      <c r="M201" s="223" t="s">
        <v>44</v>
      </c>
      <c r="N201" s="224" t="s">
        <v>53</v>
      </c>
      <c r="O201" s="88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R201" s="227" t="s">
        <v>171</v>
      </c>
      <c r="AT201" s="227" t="s">
        <v>155</v>
      </c>
      <c r="AU201" s="227" t="s">
        <v>21</v>
      </c>
      <c r="AY201" s="20" t="s">
        <v>152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90</v>
      </c>
      <c r="BK201" s="228">
        <f>ROUND(I201*H201,2)</f>
        <v>0</v>
      </c>
      <c r="BL201" s="20" t="s">
        <v>171</v>
      </c>
      <c r="BM201" s="227" t="s">
        <v>2008</v>
      </c>
    </row>
    <row r="202" s="13" customFormat="1">
      <c r="A202" s="13"/>
      <c r="B202" s="234"/>
      <c r="C202" s="235"/>
      <c r="D202" s="229" t="s">
        <v>166</v>
      </c>
      <c r="E202" s="236" t="s">
        <v>44</v>
      </c>
      <c r="F202" s="237" t="s">
        <v>21</v>
      </c>
      <c r="G202" s="235"/>
      <c r="H202" s="238">
        <v>2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166</v>
      </c>
      <c r="AU202" s="244" t="s">
        <v>21</v>
      </c>
      <c r="AV202" s="13" t="s">
        <v>21</v>
      </c>
      <c r="AW202" s="13" t="s">
        <v>42</v>
      </c>
      <c r="AX202" s="13" t="s">
        <v>90</v>
      </c>
      <c r="AY202" s="244" t="s">
        <v>152</v>
      </c>
    </row>
    <row r="203" s="12" customFormat="1" ht="22.8" customHeight="1">
      <c r="A203" s="12"/>
      <c r="B203" s="200"/>
      <c r="C203" s="201"/>
      <c r="D203" s="202" t="s">
        <v>81</v>
      </c>
      <c r="E203" s="214" t="s">
        <v>691</v>
      </c>
      <c r="F203" s="214" t="s">
        <v>692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SUM(P204:P210)</f>
        <v>0</v>
      </c>
      <c r="Q203" s="208"/>
      <c r="R203" s="209">
        <f>SUM(R204:R210)</f>
        <v>0</v>
      </c>
      <c r="S203" s="208"/>
      <c r="T203" s="210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90</v>
      </c>
      <c r="AT203" s="212" t="s">
        <v>81</v>
      </c>
      <c r="AU203" s="212" t="s">
        <v>90</v>
      </c>
      <c r="AY203" s="211" t="s">
        <v>152</v>
      </c>
      <c r="BK203" s="213">
        <f>SUM(BK204:BK210)</f>
        <v>0</v>
      </c>
    </row>
    <row r="204" s="2" customFormat="1" ht="21.75" customHeight="1">
      <c r="A204" s="42"/>
      <c r="B204" s="43"/>
      <c r="C204" s="216" t="s">
        <v>439</v>
      </c>
      <c r="D204" s="216" t="s">
        <v>155</v>
      </c>
      <c r="E204" s="217" t="s">
        <v>694</v>
      </c>
      <c r="F204" s="218" t="s">
        <v>695</v>
      </c>
      <c r="G204" s="219" t="s">
        <v>365</v>
      </c>
      <c r="H204" s="220">
        <v>3.6000000000000001</v>
      </c>
      <c r="I204" s="221"/>
      <c r="J204" s="222">
        <f>ROUND(I204*H204,2)</f>
        <v>0</v>
      </c>
      <c r="K204" s="218" t="s">
        <v>251</v>
      </c>
      <c r="L204" s="48"/>
      <c r="M204" s="223" t="s">
        <v>44</v>
      </c>
      <c r="N204" s="224" t="s">
        <v>53</v>
      </c>
      <c r="O204" s="88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27" t="s">
        <v>171</v>
      </c>
      <c r="AT204" s="227" t="s">
        <v>155</v>
      </c>
      <c r="AU204" s="227" t="s">
        <v>21</v>
      </c>
      <c r="AY204" s="20" t="s">
        <v>152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90</v>
      </c>
      <c r="BK204" s="228">
        <f>ROUND(I204*H204,2)</f>
        <v>0</v>
      </c>
      <c r="BL204" s="20" t="s">
        <v>171</v>
      </c>
      <c r="BM204" s="227" t="s">
        <v>2009</v>
      </c>
    </row>
    <row r="205" s="2" customFormat="1">
      <c r="A205" s="42"/>
      <c r="B205" s="43"/>
      <c r="C205" s="44"/>
      <c r="D205" s="249" t="s">
        <v>253</v>
      </c>
      <c r="E205" s="44"/>
      <c r="F205" s="250" t="s">
        <v>697</v>
      </c>
      <c r="G205" s="44"/>
      <c r="H205" s="44"/>
      <c r="I205" s="231"/>
      <c r="J205" s="44"/>
      <c r="K205" s="44"/>
      <c r="L205" s="48"/>
      <c r="M205" s="232"/>
      <c r="N205" s="233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253</v>
      </c>
      <c r="AU205" s="20" t="s">
        <v>21</v>
      </c>
    </row>
    <row r="206" s="2" customFormat="1" ht="24.15" customHeight="1">
      <c r="A206" s="42"/>
      <c r="B206" s="43"/>
      <c r="C206" s="216" t="s">
        <v>443</v>
      </c>
      <c r="D206" s="216" t="s">
        <v>155</v>
      </c>
      <c r="E206" s="217" t="s">
        <v>700</v>
      </c>
      <c r="F206" s="218" t="s">
        <v>701</v>
      </c>
      <c r="G206" s="219" t="s">
        <v>365</v>
      </c>
      <c r="H206" s="220">
        <v>14.4</v>
      </c>
      <c r="I206" s="221"/>
      <c r="J206" s="222">
        <f>ROUND(I206*H206,2)</f>
        <v>0</v>
      </c>
      <c r="K206" s="218" t="s">
        <v>251</v>
      </c>
      <c r="L206" s="48"/>
      <c r="M206" s="223" t="s">
        <v>44</v>
      </c>
      <c r="N206" s="224" t="s">
        <v>53</v>
      </c>
      <c r="O206" s="88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27" t="s">
        <v>171</v>
      </c>
      <c r="AT206" s="227" t="s">
        <v>155</v>
      </c>
      <c r="AU206" s="227" t="s">
        <v>21</v>
      </c>
      <c r="AY206" s="20" t="s">
        <v>152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90</v>
      </c>
      <c r="BK206" s="228">
        <f>ROUND(I206*H206,2)</f>
        <v>0</v>
      </c>
      <c r="BL206" s="20" t="s">
        <v>171</v>
      </c>
      <c r="BM206" s="227" t="s">
        <v>2010</v>
      </c>
    </row>
    <row r="207" s="2" customFormat="1">
      <c r="A207" s="42"/>
      <c r="B207" s="43"/>
      <c r="C207" s="44"/>
      <c r="D207" s="249" t="s">
        <v>253</v>
      </c>
      <c r="E207" s="44"/>
      <c r="F207" s="250" t="s">
        <v>703</v>
      </c>
      <c r="G207" s="44"/>
      <c r="H207" s="44"/>
      <c r="I207" s="231"/>
      <c r="J207" s="44"/>
      <c r="K207" s="44"/>
      <c r="L207" s="48"/>
      <c r="M207" s="232"/>
      <c r="N207" s="233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253</v>
      </c>
      <c r="AU207" s="20" t="s">
        <v>21</v>
      </c>
    </row>
    <row r="208" s="13" customFormat="1">
      <c r="A208" s="13"/>
      <c r="B208" s="234"/>
      <c r="C208" s="235"/>
      <c r="D208" s="229" t="s">
        <v>166</v>
      </c>
      <c r="E208" s="235"/>
      <c r="F208" s="237" t="s">
        <v>2011</v>
      </c>
      <c r="G208" s="235"/>
      <c r="H208" s="238">
        <v>14.4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166</v>
      </c>
      <c r="AU208" s="244" t="s">
        <v>21</v>
      </c>
      <c r="AV208" s="13" t="s">
        <v>21</v>
      </c>
      <c r="AW208" s="13" t="s">
        <v>4</v>
      </c>
      <c r="AX208" s="13" t="s">
        <v>90</v>
      </c>
      <c r="AY208" s="244" t="s">
        <v>152</v>
      </c>
    </row>
    <row r="209" s="2" customFormat="1" ht="24.15" customHeight="1">
      <c r="A209" s="42"/>
      <c r="B209" s="43"/>
      <c r="C209" s="216" t="s">
        <v>447</v>
      </c>
      <c r="D209" s="216" t="s">
        <v>155</v>
      </c>
      <c r="E209" s="217" t="s">
        <v>2012</v>
      </c>
      <c r="F209" s="218" t="s">
        <v>921</v>
      </c>
      <c r="G209" s="219" t="s">
        <v>365</v>
      </c>
      <c r="H209" s="220">
        <v>3.6000000000000001</v>
      </c>
      <c r="I209" s="221"/>
      <c r="J209" s="222">
        <f>ROUND(I209*H209,2)</f>
        <v>0</v>
      </c>
      <c r="K209" s="218" t="s">
        <v>251</v>
      </c>
      <c r="L209" s="48"/>
      <c r="M209" s="223" t="s">
        <v>44</v>
      </c>
      <c r="N209" s="224" t="s">
        <v>53</v>
      </c>
      <c r="O209" s="8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27" t="s">
        <v>171</v>
      </c>
      <c r="AT209" s="227" t="s">
        <v>155</v>
      </c>
      <c r="AU209" s="227" t="s">
        <v>21</v>
      </c>
      <c r="AY209" s="20" t="s">
        <v>152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90</v>
      </c>
      <c r="BK209" s="228">
        <f>ROUND(I209*H209,2)</f>
        <v>0</v>
      </c>
      <c r="BL209" s="20" t="s">
        <v>171</v>
      </c>
      <c r="BM209" s="227" t="s">
        <v>2013</v>
      </c>
    </row>
    <row r="210" s="2" customFormat="1">
      <c r="A210" s="42"/>
      <c r="B210" s="43"/>
      <c r="C210" s="44"/>
      <c r="D210" s="249" t="s">
        <v>253</v>
      </c>
      <c r="E210" s="44"/>
      <c r="F210" s="250" t="s">
        <v>2014</v>
      </c>
      <c r="G210" s="44"/>
      <c r="H210" s="44"/>
      <c r="I210" s="231"/>
      <c r="J210" s="44"/>
      <c r="K210" s="44"/>
      <c r="L210" s="48"/>
      <c r="M210" s="232"/>
      <c r="N210" s="233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253</v>
      </c>
      <c r="AU210" s="20" t="s">
        <v>21</v>
      </c>
    </row>
    <row r="211" s="12" customFormat="1" ht="22.8" customHeight="1">
      <c r="A211" s="12"/>
      <c r="B211" s="200"/>
      <c r="C211" s="201"/>
      <c r="D211" s="202" t="s">
        <v>81</v>
      </c>
      <c r="E211" s="214" t="s">
        <v>732</v>
      </c>
      <c r="F211" s="214" t="s">
        <v>733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SUM(P212:P213)</f>
        <v>0</v>
      </c>
      <c r="Q211" s="208"/>
      <c r="R211" s="209">
        <f>SUM(R212:R213)</f>
        <v>0</v>
      </c>
      <c r="S211" s="208"/>
      <c r="T211" s="210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1" t="s">
        <v>90</v>
      </c>
      <c r="AT211" s="212" t="s">
        <v>81</v>
      </c>
      <c r="AU211" s="212" t="s">
        <v>90</v>
      </c>
      <c r="AY211" s="211" t="s">
        <v>152</v>
      </c>
      <c r="BK211" s="213">
        <f>SUM(BK212:BK213)</f>
        <v>0</v>
      </c>
    </row>
    <row r="212" s="2" customFormat="1" ht="24.15" customHeight="1">
      <c r="A212" s="42"/>
      <c r="B212" s="43"/>
      <c r="C212" s="216" t="s">
        <v>451</v>
      </c>
      <c r="D212" s="216" t="s">
        <v>155</v>
      </c>
      <c r="E212" s="217" t="s">
        <v>735</v>
      </c>
      <c r="F212" s="218" t="s">
        <v>736</v>
      </c>
      <c r="G212" s="219" t="s">
        <v>365</v>
      </c>
      <c r="H212" s="220">
        <v>10.651999999999999</v>
      </c>
      <c r="I212" s="221"/>
      <c r="J212" s="222">
        <f>ROUND(I212*H212,2)</f>
        <v>0</v>
      </c>
      <c r="K212" s="218" t="s">
        <v>251</v>
      </c>
      <c r="L212" s="48"/>
      <c r="M212" s="223" t="s">
        <v>44</v>
      </c>
      <c r="N212" s="224" t="s">
        <v>53</v>
      </c>
      <c r="O212" s="88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27" t="s">
        <v>171</v>
      </c>
      <c r="AT212" s="227" t="s">
        <v>155</v>
      </c>
      <c r="AU212" s="227" t="s">
        <v>21</v>
      </c>
      <c r="AY212" s="20" t="s">
        <v>152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20" t="s">
        <v>90</v>
      </c>
      <c r="BK212" s="228">
        <f>ROUND(I212*H212,2)</f>
        <v>0</v>
      </c>
      <c r="BL212" s="20" t="s">
        <v>171</v>
      </c>
      <c r="BM212" s="227" t="s">
        <v>2015</v>
      </c>
    </row>
    <row r="213" s="2" customFormat="1">
      <c r="A213" s="42"/>
      <c r="B213" s="43"/>
      <c r="C213" s="44"/>
      <c r="D213" s="249" t="s">
        <v>253</v>
      </c>
      <c r="E213" s="44"/>
      <c r="F213" s="250" t="s">
        <v>738</v>
      </c>
      <c r="G213" s="44"/>
      <c r="H213" s="44"/>
      <c r="I213" s="231"/>
      <c r="J213" s="44"/>
      <c r="K213" s="44"/>
      <c r="L213" s="48"/>
      <c r="M213" s="272"/>
      <c r="N213" s="273"/>
      <c r="O213" s="274"/>
      <c r="P213" s="274"/>
      <c r="Q213" s="274"/>
      <c r="R213" s="274"/>
      <c r="S213" s="274"/>
      <c r="T213" s="275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253</v>
      </c>
      <c r="AU213" s="20" t="s">
        <v>21</v>
      </c>
    </row>
    <row r="214" s="2" customFormat="1" ht="6.96" customHeight="1">
      <c r="A214" s="42"/>
      <c r="B214" s="63"/>
      <c r="C214" s="64"/>
      <c r="D214" s="64"/>
      <c r="E214" s="64"/>
      <c r="F214" s="64"/>
      <c r="G214" s="64"/>
      <c r="H214" s="64"/>
      <c r="I214" s="64"/>
      <c r="J214" s="64"/>
      <c r="K214" s="64"/>
      <c r="L214" s="48"/>
      <c r="M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</row>
  </sheetData>
  <sheetProtection sheet="1" autoFilter="0" formatColumns="0" formatRows="0" objects="1" scenarios="1" spinCount="100000" saltValue="0/IY8RltKWFua5bBuZLznRQ7opeyse2SfcwcYyBBbyROt3ja05fv0G7B4n4jGxMwJAczMRiYMyBLDw1JMUypmg==" hashValue="dQJsyWiPLMZ1O52m6fRK7TwFwE47I0HDt2nGy2dKrNNLirBfRrJviwSffPx7QvINSUyX53vY7X1lgL/ZflTIeQ==" algorithmName="SHA-512" password="88F3"/>
  <autoFilter ref="C90:K2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115101201"/>
    <hyperlink ref="F98" r:id="rId2" display="https://podminky.urs.cz/item/CS_URS_2025_01/115101301"/>
    <hyperlink ref="F101" r:id="rId3" display="https://podminky.urs.cz/item/CS_URS_2025_01/132254206"/>
    <hyperlink ref="F107" r:id="rId4" display="https://podminky.urs.cz/item/CS_URS_2025_01/132354206"/>
    <hyperlink ref="F110" r:id="rId5" display="https://podminky.urs.cz/item/CS_URS_2025_01/132454206"/>
    <hyperlink ref="F113" r:id="rId6" display="https://podminky.urs.cz/item/CS_URS_2025_01/151101102"/>
    <hyperlink ref="F116" r:id="rId7" display="https://podminky.urs.cz/item/CS_URS_2025_01/151101112"/>
    <hyperlink ref="F119" r:id="rId8" display="https://podminky.urs.cz/item/CS_URS_2025_01/162451106"/>
    <hyperlink ref="F122" r:id="rId9" display="https://podminky.urs.cz/item/CS_URS_2025_01/162651132"/>
    <hyperlink ref="F125" r:id="rId10" display="https://podminky.urs.cz/item/CS_URS_2025_01/167151111"/>
    <hyperlink ref="F128" r:id="rId11" display="https://podminky.urs.cz/item/CS_URS_2025_01/171201231"/>
    <hyperlink ref="F131" r:id="rId12" display="https://podminky.urs.cz/item/CS_URS_2025_01/171251201"/>
    <hyperlink ref="F136" r:id="rId13" display="https://podminky.urs.cz/item/CS_URS_2025_01/174151101"/>
    <hyperlink ref="F146" r:id="rId14" display="https://podminky.urs.cz/item/CS_URS_2025_01/175111101"/>
    <hyperlink ref="F155" r:id="rId15" display="https://podminky.urs.cz/item/CS_URS_2025_01/451572111"/>
    <hyperlink ref="F162" r:id="rId16" display="https://podminky.urs.cz/item/CS_URS_2025_01/810351811"/>
    <hyperlink ref="F166" r:id="rId17" display="https://podminky.urs.cz/item/CS_URS_2025_01/810391811"/>
    <hyperlink ref="F170" r:id="rId18" display="https://podminky.urs.cz/item/CS_URS_2025_01/810491811"/>
    <hyperlink ref="F174" r:id="rId19" display="https://podminky.urs.cz/item/CS_URS_2025_01/812392121"/>
    <hyperlink ref="F180" r:id="rId20" display="https://podminky.urs.cz/item/CS_URS_2025_01/812472121"/>
    <hyperlink ref="F186" r:id="rId21" display="https://podminky.urs.cz/item/CS_URS_2025_01/871353121"/>
    <hyperlink ref="F192" r:id="rId22" display="https://podminky.urs.cz/item/CS_URS_2025_01/899722114"/>
    <hyperlink ref="F205" r:id="rId23" display="https://podminky.urs.cz/item/CS_URS_2025_01/997013501"/>
    <hyperlink ref="F207" r:id="rId24" display="https://podminky.urs.cz/item/CS_URS_2025_01/997013509"/>
    <hyperlink ref="F210" r:id="rId25" display="https://podminky.urs.cz/item/CS_URS_2025_01/997013601"/>
    <hyperlink ref="F213" r:id="rId26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117</v>
      </c>
      <c r="AZ2" s="248" t="s">
        <v>1417</v>
      </c>
      <c r="BA2" s="248" t="s">
        <v>1418</v>
      </c>
      <c r="BB2" s="248" t="s">
        <v>212</v>
      </c>
      <c r="BC2" s="248" t="s">
        <v>2016</v>
      </c>
      <c r="BD2" s="248" t="s">
        <v>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21</v>
      </c>
      <c r="AZ3" s="248" t="s">
        <v>1420</v>
      </c>
      <c r="BA3" s="248" t="s">
        <v>1421</v>
      </c>
      <c r="BB3" s="248" t="s">
        <v>219</v>
      </c>
      <c r="BC3" s="248" t="s">
        <v>1422</v>
      </c>
      <c r="BD3" s="248" t="s">
        <v>21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  <c r="AZ4" s="248" t="s">
        <v>2017</v>
      </c>
      <c r="BA4" s="248" t="s">
        <v>2018</v>
      </c>
      <c r="BB4" s="248" t="s">
        <v>212</v>
      </c>
      <c r="BC4" s="248" t="s">
        <v>2019</v>
      </c>
      <c r="BD4" s="248" t="s">
        <v>21</v>
      </c>
    </row>
    <row r="5" s="1" customFormat="1" ht="6.96" customHeight="1">
      <c r="B5" s="23"/>
      <c r="L5" s="23"/>
      <c r="AZ5" s="248" t="s">
        <v>1423</v>
      </c>
      <c r="BA5" s="248" t="s">
        <v>1424</v>
      </c>
      <c r="BB5" s="248" t="s">
        <v>212</v>
      </c>
      <c r="BC5" s="248" t="s">
        <v>2020</v>
      </c>
      <c r="BD5" s="248" t="s">
        <v>21</v>
      </c>
    </row>
    <row r="6" s="1" customFormat="1" ht="12" customHeight="1">
      <c r="B6" s="23"/>
      <c r="D6" s="146" t="s">
        <v>16</v>
      </c>
      <c r="L6" s="23"/>
      <c r="AZ6" s="248" t="s">
        <v>2021</v>
      </c>
      <c r="BA6" s="248" t="s">
        <v>2022</v>
      </c>
      <c r="BB6" s="248" t="s">
        <v>212</v>
      </c>
      <c r="BC6" s="248" t="s">
        <v>2023</v>
      </c>
      <c r="BD6" s="248" t="s">
        <v>21</v>
      </c>
    </row>
    <row r="7" s="1" customFormat="1" ht="16.5" customHeight="1">
      <c r="B7" s="23"/>
      <c r="E7" s="147" t="str">
        <f>'Rekapitulace stavby'!K6</f>
        <v>Rekonstrukce vodovodu a kanalizace Dolní Němčice - 2026</v>
      </c>
      <c r="F7" s="146"/>
      <c r="G7" s="146"/>
      <c r="H7" s="146"/>
      <c r="L7" s="23"/>
      <c r="AZ7" s="248" t="s">
        <v>2024</v>
      </c>
      <c r="BA7" s="248" t="s">
        <v>2025</v>
      </c>
      <c r="BB7" s="248" t="s">
        <v>212</v>
      </c>
      <c r="BC7" s="248" t="s">
        <v>2026</v>
      </c>
      <c r="BD7" s="248" t="s">
        <v>21</v>
      </c>
    </row>
    <row r="8" s="1" customFormat="1" ht="12" customHeight="1">
      <c r="B8" s="23"/>
      <c r="D8" s="146" t="s">
        <v>127</v>
      </c>
      <c r="L8" s="23"/>
      <c r="AZ8" s="248" t="s">
        <v>1428</v>
      </c>
      <c r="BA8" s="248" t="s">
        <v>225</v>
      </c>
      <c r="BB8" s="248" t="s">
        <v>212</v>
      </c>
      <c r="BC8" s="248" t="s">
        <v>2027</v>
      </c>
      <c r="BD8" s="248" t="s">
        <v>21</v>
      </c>
    </row>
    <row r="9" s="2" customFormat="1" ht="16.5" customHeight="1">
      <c r="A9" s="42"/>
      <c r="B9" s="48"/>
      <c r="C9" s="42"/>
      <c r="D9" s="42"/>
      <c r="E9" s="147" t="s">
        <v>1430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Z9" s="248" t="s">
        <v>2028</v>
      </c>
      <c r="BA9" s="248" t="s">
        <v>2029</v>
      </c>
      <c r="BB9" s="248" t="s">
        <v>219</v>
      </c>
      <c r="BC9" s="248" t="s">
        <v>2030</v>
      </c>
      <c r="BD9" s="248" t="s">
        <v>21</v>
      </c>
    </row>
    <row r="10" s="2" customFormat="1" ht="12" customHeight="1">
      <c r="A10" s="42"/>
      <c r="B10" s="48"/>
      <c r="C10" s="42"/>
      <c r="D10" s="146" t="s">
        <v>233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931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118</v>
      </c>
      <c r="G13" s="42"/>
      <c r="H13" s="42"/>
      <c r="I13" s="146" t="s">
        <v>20</v>
      </c>
      <c r="J13" s="137" t="s">
        <v>2031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16. 2. 2021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21.84" customHeight="1">
      <c r="A15" s="42"/>
      <c r="B15" s="48"/>
      <c r="C15" s="42"/>
      <c r="D15" s="276" t="s">
        <v>26</v>
      </c>
      <c r="E15" s="42"/>
      <c r="F15" s="277" t="s">
        <v>27</v>
      </c>
      <c r="G15" s="42"/>
      <c r="H15" s="42"/>
      <c r="I15" s="276" t="s">
        <v>28</v>
      </c>
      <c r="J15" s="277" t="s">
        <v>29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35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">
        <v>39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40</v>
      </c>
      <c r="F23" s="42"/>
      <c r="G23" s="42"/>
      <c r="H23" s="42"/>
      <c r="I23" s="146" t="s">
        <v>34</v>
      </c>
      <c r="J23" s="137" t="s">
        <v>41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43</v>
      </c>
      <c r="E25" s="42"/>
      <c r="F25" s="42"/>
      <c r="G25" s="42"/>
      <c r="H25" s="42"/>
      <c r="I25" s="146" t="s">
        <v>31</v>
      </c>
      <c r="J25" s="137" t="s">
        <v>44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45</v>
      </c>
      <c r="F26" s="42"/>
      <c r="G26" s="42"/>
      <c r="H26" s="42"/>
      <c r="I26" s="146" t="s">
        <v>34</v>
      </c>
      <c r="J26" s="137" t="s">
        <v>44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46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44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48</v>
      </c>
      <c r="E32" s="42"/>
      <c r="F32" s="42"/>
      <c r="G32" s="42"/>
      <c r="H32" s="42"/>
      <c r="I32" s="42"/>
      <c r="J32" s="157">
        <f>ROUND(J96,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50</v>
      </c>
      <c r="G34" s="42"/>
      <c r="H34" s="42"/>
      <c r="I34" s="158" t="s">
        <v>49</v>
      </c>
      <c r="J34" s="158" t="s">
        <v>51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52</v>
      </c>
      <c r="E35" s="146" t="s">
        <v>53</v>
      </c>
      <c r="F35" s="160">
        <f>ROUND((SUM(BE96:BE659)),  2)</f>
        <v>0</v>
      </c>
      <c r="G35" s="42"/>
      <c r="H35" s="42"/>
      <c r="I35" s="161">
        <v>0.20999999999999999</v>
      </c>
      <c r="J35" s="160">
        <f>ROUND(((SUM(BE96:BE659))*I35),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54</v>
      </c>
      <c r="F36" s="160">
        <f>ROUND((SUM(BF96:BF659)),  2)</f>
        <v>0</v>
      </c>
      <c r="G36" s="42"/>
      <c r="H36" s="42"/>
      <c r="I36" s="161">
        <v>0.12</v>
      </c>
      <c r="J36" s="160">
        <f>ROUND(((SUM(BF96:BF659))*I36),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55</v>
      </c>
      <c r="F37" s="160">
        <f>ROUND((SUM(BG96:BG659)),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56</v>
      </c>
      <c r="F38" s="160">
        <f>ROUND((SUM(BH96:BH659)),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57</v>
      </c>
      <c r="F39" s="160">
        <f>ROUND((SUM(BI96:BI659)),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58</v>
      </c>
      <c r="E41" s="164"/>
      <c r="F41" s="164"/>
      <c r="G41" s="165" t="s">
        <v>59</v>
      </c>
      <c r="H41" s="166" t="s">
        <v>60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129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Rekonstrukce vodovodu a kanalizace Dolní Němčice - 2026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1430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233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SO-02 - Vodovod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Dolní Němčice</v>
      </c>
      <c r="G56" s="44"/>
      <c r="H56" s="44"/>
      <c r="I56" s="35" t="s">
        <v>24</v>
      </c>
      <c r="J56" s="76" t="str">
        <f>IF(J14="","",J14)</f>
        <v>16. 2. 2021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5.15" customHeight="1">
      <c r="A58" s="42"/>
      <c r="B58" s="43"/>
      <c r="C58" s="35" t="s">
        <v>30</v>
      </c>
      <c r="D58" s="44"/>
      <c r="E58" s="44"/>
      <c r="F58" s="30" t="str">
        <f>E17</f>
        <v>Město Dačice</v>
      </c>
      <c r="G58" s="44"/>
      <c r="H58" s="44"/>
      <c r="I58" s="35" t="s">
        <v>38</v>
      </c>
      <c r="J58" s="40" t="str">
        <f>E23</f>
        <v>VAK projekt s.r.o.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5.6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43</v>
      </c>
      <c r="J59" s="40" t="str">
        <f>E26</f>
        <v>Ing. Martina Zamlinská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130</v>
      </c>
      <c r="D61" s="175"/>
      <c r="E61" s="175"/>
      <c r="F61" s="175"/>
      <c r="G61" s="175"/>
      <c r="H61" s="175"/>
      <c r="I61" s="175"/>
      <c r="J61" s="176" t="s">
        <v>131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80</v>
      </c>
      <c r="D63" s="44"/>
      <c r="E63" s="44"/>
      <c r="F63" s="44"/>
      <c r="G63" s="44"/>
      <c r="H63" s="44"/>
      <c r="I63" s="44"/>
      <c r="J63" s="106">
        <f>J96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132</v>
      </c>
    </row>
    <row r="64" s="9" customFormat="1" ht="24.96" customHeight="1">
      <c r="A64" s="9"/>
      <c r="B64" s="178"/>
      <c r="C64" s="179"/>
      <c r="D64" s="180" t="s">
        <v>237</v>
      </c>
      <c r="E64" s="181"/>
      <c r="F64" s="181"/>
      <c r="G64" s="181"/>
      <c r="H64" s="181"/>
      <c r="I64" s="181"/>
      <c r="J64" s="182">
        <f>J97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238</v>
      </c>
      <c r="E65" s="186"/>
      <c r="F65" s="186"/>
      <c r="G65" s="186"/>
      <c r="H65" s="186"/>
      <c r="I65" s="186"/>
      <c r="J65" s="187">
        <f>J98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239</v>
      </c>
      <c r="E66" s="186"/>
      <c r="F66" s="186"/>
      <c r="G66" s="186"/>
      <c r="H66" s="186"/>
      <c r="I66" s="186"/>
      <c r="J66" s="187">
        <f>J246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240</v>
      </c>
      <c r="E67" s="186"/>
      <c r="F67" s="186"/>
      <c r="G67" s="186"/>
      <c r="H67" s="186"/>
      <c r="I67" s="186"/>
      <c r="J67" s="187">
        <f>J257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241</v>
      </c>
      <c r="E68" s="186"/>
      <c r="F68" s="186"/>
      <c r="G68" s="186"/>
      <c r="H68" s="186"/>
      <c r="I68" s="186"/>
      <c r="J68" s="187">
        <f>J279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242</v>
      </c>
      <c r="E69" s="186"/>
      <c r="F69" s="186"/>
      <c r="G69" s="186"/>
      <c r="H69" s="186"/>
      <c r="I69" s="186"/>
      <c r="J69" s="187">
        <f>J306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243</v>
      </c>
      <c r="E70" s="186"/>
      <c r="F70" s="186"/>
      <c r="G70" s="186"/>
      <c r="H70" s="186"/>
      <c r="I70" s="186"/>
      <c r="J70" s="187">
        <f>J578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9"/>
      <c r="D71" s="185" t="s">
        <v>244</v>
      </c>
      <c r="E71" s="186"/>
      <c r="F71" s="186"/>
      <c r="G71" s="186"/>
      <c r="H71" s="186"/>
      <c r="I71" s="186"/>
      <c r="J71" s="187">
        <f>J601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9"/>
      <c r="D72" s="185" t="s">
        <v>245</v>
      </c>
      <c r="E72" s="186"/>
      <c r="F72" s="186"/>
      <c r="G72" s="186"/>
      <c r="H72" s="186"/>
      <c r="I72" s="186"/>
      <c r="J72" s="187">
        <f>J643</f>
        <v>0</v>
      </c>
      <c r="K72" s="129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1432</v>
      </c>
      <c r="E73" s="181"/>
      <c r="F73" s="181"/>
      <c r="G73" s="181"/>
      <c r="H73" s="181"/>
      <c r="I73" s="181"/>
      <c r="J73" s="182">
        <f>J646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9"/>
      <c r="D74" s="185" t="s">
        <v>2032</v>
      </c>
      <c r="E74" s="186"/>
      <c r="F74" s="186"/>
      <c r="G74" s="186"/>
      <c r="H74" s="186"/>
      <c r="I74" s="186"/>
      <c r="J74" s="187">
        <f>J647</f>
        <v>0</v>
      </c>
      <c r="K74" s="129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80" s="2" customFormat="1" ht="6.96" customHeight="1">
      <c r="A80" s="42"/>
      <c r="B80" s="65"/>
      <c r="C80" s="66"/>
      <c r="D80" s="66"/>
      <c r="E80" s="66"/>
      <c r="F80" s="66"/>
      <c r="G80" s="66"/>
      <c r="H80" s="66"/>
      <c r="I80" s="66"/>
      <c r="J80" s="66"/>
      <c r="K80" s="66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4.96" customHeight="1">
      <c r="A81" s="42"/>
      <c r="B81" s="43"/>
      <c r="C81" s="26" t="s">
        <v>137</v>
      </c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2" customHeight="1">
      <c r="A83" s="42"/>
      <c r="B83" s="43"/>
      <c r="C83" s="35" t="s">
        <v>16</v>
      </c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6.5" customHeight="1">
      <c r="A84" s="42"/>
      <c r="B84" s="43"/>
      <c r="C84" s="44"/>
      <c r="D84" s="44"/>
      <c r="E84" s="173" t="str">
        <f>E7</f>
        <v>Rekonstrukce vodovodu a kanalizace Dolní Němčice - 2026</v>
      </c>
      <c r="F84" s="35"/>
      <c r="G84" s="35"/>
      <c r="H84" s="35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" customFormat="1" ht="12" customHeight="1">
      <c r="B85" s="24"/>
      <c r="C85" s="35" t="s">
        <v>127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2"/>
      <c r="B86" s="43"/>
      <c r="C86" s="44"/>
      <c r="D86" s="44"/>
      <c r="E86" s="173" t="s">
        <v>1430</v>
      </c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2" customHeight="1">
      <c r="A87" s="42"/>
      <c r="B87" s="43"/>
      <c r="C87" s="35" t="s">
        <v>233</v>
      </c>
      <c r="D87" s="44"/>
      <c r="E87" s="44"/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6.5" customHeight="1">
      <c r="A88" s="42"/>
      <c r="B88" s="43"/>
      <c r="C88" s="44"/>
      <c r="D88" s="44"/>
      <c r="E88" s="73" t="str">
        <f>E11</f>
        <v>SO-02 - Vodovod</v>
      </c>
      <c r="F88" s="44"/>
      <c r="G88" s="44"/>
      <c r="H88" s="44"/>
      <c r="I88" s="44"/>
      <c r="J88" s="44"/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6.96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2" customHeight="1">
      <c r="A90" s="42"/>
      <c r="B90" s="43"/>
      <c r="C90" s="35" t="s">
        <v>22</v>
      </c>
      <c r="D90" s="44"/>
      <c r="E90" s="44"/>
      <c r="F90" s="30" t="str">
        <f>F14</f>
        <v>Dolní Němčice</v>
      </c>
      <c r="G90" s="44"/>
      <c r="H90" s="44"/>
      <c r="I90" s="35" t="s">
        <v>24</v>
      </c>
      <c r="J90" s="76" t="str">
        <f>IF(J14="","",J14)</f>
        <v>16. 2. 2021</v>
      </c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6.96" customHeight="1">
      <c r="A91" s="42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5.15" customHeight="1">
      <c r="A92" s="42"/>
      <c r="B92" s="43"/>
      <c r="C92" s="35" t="s">
        <v>30</v>
      </c>
      <c r="D92" s="44"/>
      <c r="E92" s="44"/>
      <c r="F92" s="30" t="str">
        <f>E17</f>
        <v>Město Dačice</v>
      </c>
      <c r="G92" s="44"/>
      <c r="H92" s="44"/>
      <c r="I92" s="35" t="s">
        <v>38</v>
      </c>
      <c r="J92" s="40" t="str">
        <f>E23</f>
        <v>VAK projekt s.r.o.</v>
      </c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25.65" customHeight="1">
      <c r="A93" s="42"/>
      <c r="B93" s="43"/>
      <c r="C93" s="35" t="s">
        <v>36</v>
      </c>
      <c r="D93" s="44"/>
      <c r="E93" s="44"/>
      <c r="F93" s="30" t="str">
        <f>IF(E20="","",E20)</f>
        <v>Vyplň údaj</v>
      </c>
      <c r="G93" s="44"/>
      <c r="H93" s="44"/>
      <c r="I93" s="35" t="s">
        <v>43</v>
      </c>
      <c r="J93" s="40" t="str">
        <f>E26</f>
        <v>Ing. Martina Zamlinská</v>
      </c>
      <c r="K93" s="44"/>
      <c r="L93" s="14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0.32" customHeight="1">
      <c r="A94" s="42"/>
      <c r="B94" s="43"/>
      <c r="C94" s="44"/>
      <c r="D94" s="44"/>
      <c r="E94" s="44"/>
      <c r="F94" s="44"/>
      <c r="G94" s="44"/>
      <c r="H94" s="44"/>
      <c r="I94" s="44"/>
      <c r="J94" s="44"/>
      <c r="K94" s="44"/>
      <c r="L94" s="14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11" customFormat="1" ht="29.28" customHeight="1">
      <c r="A95" s="189"/>
      <c r="B95" s="190"/>
      <c r="C95" s="191" t="s">
        <v>138</v>
      </c>
      <c r="D95" s="192" t="s">
        <v>67</v>
      </c>
      <c r="E95" s="192" t="s">
        <v>63</v>
      </c>
      <c r="F95" s="192" t="s">
        <v>64</v>
      </c>
      <c r="G95" s="192" t="s">
        <v>139</v>
      </c>
      <c r="H95" s="192" t="s">
        <v>140</v>
      </c>
      <c r="I95" s="192" t="s">
        <v>141</v>
      </c>
      <c r="J95" s="192" t="s">
        <v>131</v>
      </c>
      <c r="K95" s="193" t="s">
        <v>142</v>
      </c>
      <c r="L95" s="194"/>
      <c r="M95" s="96" t="s">
        <v>44</v>
      </c>
      <c r="N95" s="97" t="s">
        <v>52</v>
      </c>
      <c r="O95" s="97" t="s">
        <v>143</v>
      </c>
      <c r="P95" s="97" t="s">
        <v>144</v>
      </c>
      <c r="Q95" s="97" t="s">
        <v>145</v>
      </c>
      <c r="R95" s="97" t="s">
        <v>146</v>
      </c>
      <c r="S95" s="97" t="s">
        <v>147</v>
      </c>
      <c r="T95" s="98" t="s">
        <v>148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2"/>
      <c r="B96" s="43"/>
      <c r="C96" s="103" t="s">
        <v>149</v>
      </c>
      <c r="D96" s="44"/>
      <c r="E96" s="44"/>
      <c r="F96" s="44"/>
      <c r="G96" s="44"/>
      <c r="H96" s="44"/>
      <c r="I96" s="44"/>
      <c r="J96" s="195">
        <f>BK96</f>
        <v>0</v>
      </c>
      <c r="K96" s="44"/>
      <c r="L96" s="48"/>
      <c r="M96" s="99"/>
      <c r="N96" s="196"/>
      <c r="O96" s="100"/>
      <c r="P96" s="197">
        <f>P97+P646</f>
        <v>0</v>
      </c>
      <c r="Q96" s="100"/>
      <c r="R96" s="197">
        <f>R97+R646</f>
        <v>438.85848534999991</v>
      </c>
      <c r="S96" s="100"/>
      <c r="T96" s="198">
        <f>T97+T646</f>
        <v>1125.0729999999999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81</v>
      </c>
      <c r="AU96" s="20" t="s">
        <v>132</v>
      </c>
      <c r="BK96" s="199">
        <f>BK97+BK646</f>
        <v>0</v>
      </c>
    </row>
    <row r="97" s="12" customFormat="1" ht="25.92" customHeight="1">
      <c r="A97" s="12"/>
      <c r="B97" s="200"/>
      <c r="C97" s="201"/>
      <c r="D97" s="202" t="s">
        <v>81</v>
      </c>
      <c r="E97" s="203" t="s">
        <v>246</v>
      </c>
      <c r="F97" s="203" t="s">
        <v>247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P98+P246+P257+P279+P306+P578+P601+P643</f>
        <v>0</v>
      </c>
      <c r="Q97" s="208"/>
      <c r="R97" s="209">
        <f>R98+R246+R257+R279+R306+R578+R601+R643</f>
        <v>438.82162134999993</v>
      </c>
      <c r="S97" s="208"/>
      <c r="T97" s="210">
        <f>T98+T246+T257+T279+T306+T578+T601+T643</f>
        <v>1125.0729999999999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90</v>
      </c>
      <c r="AT97" s="212" t="s">
        <v>81</v>
      </c>
      <c r="AU97" s="212" t="s">
        <v>82</v>
      </c>
      <c r="AY97" s="211" t="s">
        <v>152</v>
      </c>
      <c r="BK97" s="213">
        <f>BK98+BK246+BK257+BK279+BK306+BK578+BK601+BK643</f>
        <v>0</v>
      </c>
    </row>
    <row r="98" s="12" customFormat="1" ht="22.8" customHeight="1">
      <c r="A98" s="12"/>
      <c r="B98" s="200"/>
      <c r="C98" s="201"/>
      <c r="D98" s="202" t="s">
        <v>81</v>
      </c>
      <c r="E98" s="214" t="s">
        <v>90</v>
      </c>
      <c r="F98" s="214" t="s">
        <v>248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SUM(P99:P245)</f>
        <v>0</v>
      </c>
      <c r="Q98" s="208"/>
      <c r="R98" s="209">
        <f>SUM(R99:R245)</f>
        <v>414.14955181999994</v>
      </c>
      <c r="S98" s="208"/>
      <c r="T98" s="210">
        <f>SUM(T99:T245)</f>
        <v>1123.4449999999999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90</v>
      </c>
      <c r="AT98" s="212" t="s">
        <v>81</v>
      </c>
      <c r="AU98" s="212" t="s">
        <v>90</v>
      </c>
      <c r="AY98" s="211" t="s">
        <v>152</v>
      </c>
      <c r="BK98" s="213">
        <f>SUM(BK99:BK245)</f>
        <v>0</v>
      </c>
    </row>
    <row r="99" s="2" customFormat="1" ht="37.8" customHeight="1">
      <c r="A99" s="42"/>
      <c r="B99" s="43"/>
      <c r="C99" s="216" t="s">
        <v>90</v>
      </c>
      <c r="D99" s="216" t="s">
        <v>155</v>
      </c>
      <c r="E99" s="217" t="s">
        <v>749</v>
      </c>
      <c r="F99" s="218" t="s">
        <v>750</v>
      </c>
      <c r="G99" s="219" t="s">
        <v>219</v>
      </c>
      <c r="H99" s="220">
        <v>14</v>
      </c>
      <c r="I99" s="221"/>
      <c r="J99" s="222">
        <f>ROUND(I99*H99,2)</f>
        <v>0</v>
      </c>
      <c r="K99" s="218" t="s">
        <v>251</v>
      </c>
      <c r="L99" s="48"/>
      <c r="M99" s="223" t="s">
        <v>44</v>
      </c>
      <c r="N99" s="224" t="s">
        <v>53</v>
      </c>
      <c r="O99" s="88"/>
      <c r="P99" s="225">
        <f>O99*H99</f>
        <v>0</v>
      </c>
      <c r="Q99" s="225">
        <v>0</v>
      </c>
      <c r="R99" s="225">
        <f>Q99*H99</f>
        <v>0</v>
      </c>
      <c r="S99" s="225">
        <v>0.26000000000000001</v>
      </c>
      <c r="T99" s="226">
        <f>S99*H99</f>
        <v>3.6400000000000001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7" t="s">
        <v>171</v>
      </c>
      <c r="AT99" s="227" t="s">
        <v>155</v>
      </c>
      <c r="AU99" s="227" t="s">
        <v>21</v>
      </c>
      <c r="AY99" s="20" t="s">
        <v>152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90</v>
      </c>
      <c r="BK99" s="228">
        <f>ROUND(I99*H99,2)</f>
        <v>0</v>
      </c>
      <c r="BL99" s="20" t="s">
        <v>171</v>
      </c>
      <c r="BM99" s="227" t="s">
        <v>2033</v>
      </c>
    </row>
    <row r="100" s="2" customFormat="1">
      <c r="A100" s="42"/>
      <c r="B100" s="43"/>
      <c r="C100" s="44"/>
      <c r="D100" s="249" t="s">
        <v>253</v>
      </c>
      <c r="E100" s="44"/>
      <c r="F100" s="250" t="s">
        <v>752</v>
      </c>
      <c r="G100" s="44"/>
      <c r="H100" s="44"/>
      <c r="I100" s="231"/>
      <c r="J100" s="44"/>
      <c r="K100" s="44"/>
      <c r="L100" s="48"/>
      <c r="M100" s="232"/>
      <c r="N100" s="233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253</v>
      </c>
      <c r="AU100" s="20" t="s">
        <v>21</v>
      </c>
    </row>
    <row r="101" s="13" customFormat="1">
      <c r="A101" s="13"/>
      <c r="B101" s="234"/>
      <c r="C101" s="235"/>
      <c r="D101" s="229" t="s">
        <v>166</v>
      </c>
      <c r="E101" s="236" t="s">
        <v>44</v>
      </c>
      <c r="F101" s="237" t="s">
        <v>334</v>
      </c>
      <c r="G101" s="235"/>
      <c r="H101" s="238">
        <v>14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166</v>
      </c>
      <c r="AU101" s="244" t="s">
        <v>21</v>
      </c>
      <c r="AV101" s="13" t="s">
        <v>21</v>
      </c>
      <c r="AW101" s="13" t="s">
        <v>42</v>
      </c>
      <c r="AX101" s="13" t="s">
        <v>90</v>
      </c>
      <c r="AY101" s="244" t="s">
        <v>152</v>
      </c>
    </row>
    <row r="102" s="2" customFormat="1" ht="37.8" customHeight="1">
      <c r="A102" s="42"/>
      <c r="B102" s="43"/>
      <c r="C102" s="216" t="s">
        <v>21</v>
      </c>
      <c r="D102" s="216" t="s">
        <v>155</v>
      </c>
      <c r="E102" s="217" t="s">
        <v>1436</v>
      </c>
      <c r="F102" s="218" t="s">
        <v>1437</v>
      </c>
      <c r="G102" s="219" t="s">
        <v>219</v>
      </c>
      <c r="H102" s="220">
        <v>1193</v>
      </c>
      <c r="I102" s="221"/>
      <c r="J102" s="222">
        <f>ROUND(I102*H102,2)</f>
        <v>0</v>
      </c>
      <c r="K102" s="218" t="s">
        <v>251</v>
      </c>
      <c r="L102" s="48"/>
      <c r="M102" s="223" t="s">
        <v>44</v>
      </c>
      <c r="N102" s="224" t="s">
        <v>53</v>
      </c>
      <c r="O102" s="88"/>
      <c r="P102" s="225">
        <f>O102*H102</f>
        <v>0</v>
      </c>
      <c r="Q102" s="225">
        <v>0</v>
      </c>
      <c r="R102" s="225">
        <f>Q102*H102</f>
        <v>0</v>
      </c>
      <c r="S102" s="225">
        <v>0.29999999999999999</v>
      </c>
      <c r="T102" s="226">
        <f>S102*H102</f>
        <v>357.89999999999998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7" t="s">
        <v>171</v>
      </c>
      <c r="AT102" s="227" t="s">
        <v>155</v>
      </c>
      <c r="AU102" s="227" t="s">
        <v>21</v>
      </c>
      <c r="AY102" s="20" t="s">
        <v>152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90</v>
      </c>
      <c r="BK102" s="228">
        <f>ROUND(I102*H102,2)</f>
        <v>0</v>
      </c>
      <c r="BL102" s="20" t="s">
        <v>171</v>
      </c>
      <c r="BM102" s="227" t="s">
        <v>2034</v>
      </c>
    </row>
    <row r="103" s="2" customFormat="1">
      <c r="A103" s="42"/>
      <c r="B103" s="43"/>
      <c r="C103" s="44"/>
      <c r="D103" s="249" t="s">
        <v>253</v>
      </c>
      <c r="E103" s="44"/>
      <c r="F103" s="250" t="s">
        <v>1439</v>
      </c>
      <c r="G103" s="44"/>
      <c r="H103" s="44"/>
      <c r="I103" s="231"/>
      <c r="J103" s="44"/>
      <c r="K103" s="44"/>
      <c r="L103" s="48"/>
      <c r="M103" s="232"/>
      <c r="N103" s="233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253</v>
      </c>
      <c r="AU103" s="20" t="s">
        <v>21</v>
      </c>
    </row>
    <row r="104" s="13" customFormat="1">
      <c r="A104" s="13"/>
      <c r="B104" s="234"/>
      <c r="C104" s="235"/>
      <c r="D104" s="229" t="s">
        <v>166</v>
      </c>
      <c r="E104" s="236" t="s">
        <v>44</v>
      </c>
      <c r="F104" s="237" t="s">
        <v>1440</v>
      </c>
      <c r="G104" s="235"/>
      <c r="H104" s="238">
        <v>1193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166</v>
      </c>
      <c r="AU104" s="244" t="s">
        <v>21</v>
      </c>
      <c r="AV104" s="13" t="s">
        <v>21</v>
      </c>
      <c r="AW104" s="13" t="s">
        <v>42</v>
      </c>
      <c r="AX104" s="13" t="s">
        <v>90</v>
      </c>
      <c r="AY104" s="244" t="s">
        <v>152</v>
      </c>
    </row>
    <row r="105" s="2" customFormat="1" ht="37.8" customHeight="1">
      <c r="A105" s="42"/>
      <c r="B105" s="43"/>
      <c r="C105" s="216" t="s">
        <v>167</v>
      </c>
      <c r="D105" s="216" t="s">
        <v>155</v>
      </c>
      <c r="E105" s="217" t="s">
        <v>1441</v>
      </c>
      <c r="F105" s="218" t="s">
        <v>1442</v>
      </c>
      <c r="G105" s="219" t="s">
        <v>219</v>
      </c>
      <c r="H105" s="220">
        <v>1207</v>
      </c>
      <c r="I105" s="221"/>
      <c r="J105" s="222">
        <f>ROUND(I105*H105,2)</f>
        <v>0</v>
      </c>
      <c r="K105" s="218" t="s">
        <v>251</v>
      </c>
      <c r="L105" s="48"/>
      <c r="M105" s="223" t="s">
        <v>44</v>
      </c>
      <c r="N105" s="224" t="s">
        <v>53</v>
      </c>
      <c r="O105" s="88"/>
      <c r="P105" s="225">
        <f>O105*H105</f>
        <v>0</v>
      </c>
      <c r="Q105" s="225">
        <v>0</v>
      </c>
      <c r="R105" s="225">
        <f>Q105*H105</f>
        <v>0</v>
      </c>
      <c r="S105" s="225">
        <v>0.28999999999999998</v>
      </c>
      <c r="T105" s="226">
        <f>S105*H105</f>
        <v>350.02999999999997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7" t="s">
        <v>171</v>
      </c>
      <c r="AT105" s="227" t="s">
        <v>155</v>
      </c>
      <c r="AU105" s="227" t="s">
        <v>21</v>
      </c>
      <c r="AY105" s="20" t="s">
        <v>152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90</v>
      </c>
      <c r="BK105" s="228">
        <f>ROUND(I105*H105,2)</f>
        <v>0</v>
      </c>
      <c r="BL105" s="20" t="s">
        <v>171</v>
      </c>
      <c r="BM105" s="227" t="s">
        <v>2035</v>
      </c>
    </row>
    <row r="106" s="2" customFormat="1">
      <c r="A106" s="42"/>
      <c r="B106" s="43"/>
      <c r="C106" s="44"/>
      <c r="D106" s="249" t="s">
        <v>253</v>
      </c>
      <c r="E106" s="44"/>
      <c r="F106" s="250" t="s">
        <v>1444</v>
      </c>
      <c r="G106" s="44"/>
      <c r="H106" s="44"/>
      <c r="I106" s="231"/>
      <c r="J106" s="44"/>
      <c r="K106" s="44"/>
      <c r="L106" s="48"/>
      <c r="M106" s="232"/>
      <c r="N106" s="233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253</v>
      </c>
      <c r="AU106" s="20" t="s">
        <v>21</v>
      </c>
    </row>
    <row r="107" s="2" customFormat="1">
      <c r="A107" s="42"/>
      <c r="B107" s="43"/>
      <c r="C107" s="44"/>
      <c r="D107" s="229" t="s">
        <v>161</v>
      </c>
      <c r="E107" s="44"/>
      <c r="F107" s="230" t="s">
        <v>1381</v>
      </c>
      <c r="G107" s="44"/>
      <c r="H107" s="44"/>
      <c r="I107" s="231"/>
      <c r="J107" s="44"/>
      <c r="K107" s="44"/>
      <c r="L107" s="48"/>
      <c r="M107" s="232"/>
      <c r="N107" s="233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161</v>
      </c>
      <c r="AU107" s="20" t="s">
        <v>21</v>
      </c>
    </row>
    <row r="108" s="13" customFormat="1">
      <c r="A108" s="13"/>
      <c r="B108" s="234"/>
      <c r="C108" s="235"/>
      <c r="D108" s="229" t="s">
        <v>166</v>
      </c>
      <c r="E108" s="236" t="s">
        <v>44</v>
      </c>
      <c r="F108" s="237" t="s">
        <v>1420</v>
      </c>
      <c r="G108" s="235"/>
      <c r="H108" s="238">
        <v>1193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166</v>
      </c>
      <c r="AU108" s="244" t="s">
        <v>21</v>
      </c>
      <c r="AV108" s="13" t="s">
        <v>21</v>
      </c>
      <c r="AW108" s="13" t="s">
        <v>42</v>
      </c>
      <c r="AX108" s="13" t="s">
        <v>82</v>
      </c>
      <c r="AY108" s="244" t="s">
        <v>152</v>
      </c>
    </row>
    <row r="109" s="13" customFormat="1">
      <c r="A109" s="13"/>
      <c r="B109" s="234"/>
      <c r="C109" s="235"/>
      <c r="D109" s="229" t="s">
        <v>166</v>
      </c>
      <c r="E109" s="236" t="s">
        <v>44</v>
      </c>
      <c r="F109" s="237" t="s">
        <v>334</v>
      </c>
      <c r="G109" s="235"/>
      <c r="H109" s="238">
        <v>14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166</v>
      </c>
      <c r="AU109" s="244" t="s">
        <v>21</v>
      </c>
      <c r="AV109" s="13" t="s">
        <v>21</v>
      </c>
      <c r="AW109" s="13" t="s">
        <v>42</v>
      </c>
      <c r="AX109" s="13" t="s">
        <v>82</v>
      </c>
      <c r="AY109" s="244" t="s">
        <v>152</v>
      </c>
    </row>
    <row r="110" s="14" customFormat="1">
      <c r="A110" s="14"/>
      <c r="B110" s="251"/>
      <c r="C110" s="252"/>
      <c r="D110" s="229" t="s">
        <v>166</v>
      </c>
      <c r="E110" s="253" t="s">
        <v>44</v>
      </c>
      <c r="F110" s="254" t="s">
        <v>261</v>
      </c>
      <c r="G110" s="252"/>
      <c r="H110" s="255">
        <v>1207</v>
      </c>
      <c r="I110" s="256"/>
      <c r="J110" s="252"/>
      <c r="K110" s="252"/>
      <c r="L110" s="257"/>
      <c r="M110" s="258"/>
      <c r="N110" s="259"/>
      <c r="O110" s="259"/>
      <c r="P110" s="259"/>
      <c r="Q110" s="259"/>
      <c r="R110" s="259"/>
      <c r="S110" s="259"/>
      <c r="T110" s="26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1" t="s">
        <v>166</v>
      </c>
      <c r="AU110" s="261" t="s">
        <v>21</v>
      </c>
      <c r="AV110" s="14" t="s">
        <v>171</v>
      </c>
      <c r="AW110" s="14" t="s">
        <v>42</v>
      </c>
      <c r="AX110" s="14" t="s">
        <v>90</v>
      </c>
      <c r="AY110" s="261" t="s">
        <v>152</v>
      </c>
    </row>
    <row r="111" s="2" customFormat="1" ht="33" customHeight="1">
      <c r="A111" s="42"/>
      <c r="B111" s="43"/>
      <c r="C111" s="216" t="s">
        <v>171</v>
      </c>
      <c r="D111" s="216" t="s">
        <v>155</v>
      </c>
      <c r="E111" s="217" t="s">
        <v>1445</v>
      </c>
      <c r="F111" s="218" t="s">
        <v>1446</v>
      </c>
      <c r="G111" s="219" t="s">
        <v>219</v>
      </c>
      <c r="H111" s="220">
        <v>6.5</v>
      </c>
      <c r="I111" s="221"/>
      <c r="J111" s="222">
        <f>ROUND(I111*H111,2)</f>
        <v>0</v>
      </c>
      <c r="K111" s="218" t="s">
        <v>251</v>
      </c>
      <c r="L111" s="48"/>
      <c r="M111" s="223" t="s">
        <v>44</v>
      </c>
      <c r="N111" s="224" t="s">
        <v>53</v>
      </c>
      <c r="O111" s="88"/>
      <c r="P111" s="225">
        <f>O111*H111</f>
        <v>0</v>
      </c>
      <c r="Q111" s="225">
        <v>0</v>
      </c>
      <c r="R111" s="225">
        <f>Q111*H111</f>
        <v>0</v>
      </c>
      <c r="S111" s="225">
        <v>0.23999999999999999</v>
      </c>
      <c r="T111" s="226">
        <f>S111*H111</f>
        <v>1.5600000000000001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7" t="s">
        <v>171</v>
      </c>
      <c r="AT111" s="227" t="s">
        <v>155</v>
      </c>
      <c r="AU111" s="227" t="s">
        <v>21</v>
      </c>
      <c r="AY111" s="20" t="s">
        <v>152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90</v>
      </c>
      <c r="BK111" s="228">
        <f>ROUND(I111*H111,2)</f>
        <v>0</v>
      </c>
      <c r="BL111" s="20" t="s">
        <v>171</v>
      </c>
      <c r="BM111" s="227" t="s">
        <v>2036</v>
      </c>
    </row>
    <row r="112" s="2" customFormat="1">
      <c r="A112" s="42"/>
      <c r="B112" s="43"/>
      <c r="C112" s="44"/>
      <c r="D112" s="249" t="s">
        <v>253</v>
      </c>
      <c r="E112" s="44"/>
      <c r="F112" s="250" t="s">
        <v>1448</v>
      </c>
      <c r="G112" s="44"/>
      <c r="H112" s="44"/>
      <c r="I112" s="231"/>
      <c r="J112" s="44"/>
      <c r="K112" s="44"/>
      <c r="L112" s="48"/>
      <c r="M112" s="232"/>
      <c r="N112" s="233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253</v>
      </c>
      <c r="AU112" s="20" t="s">
        <v>21</v>
      </c>
    </row>
    <row r="113" s="13" customFormat="1">
      <c r="A113" s="13"/>
      <c r="B113" s="234"/>
      <c r="C113" s="235"/>
      <c r="D113" s="229" t="s">
        <v>166</v>
      </c>
      <c r="E113" s="236" t="s">
        <v>44</v>
      </c>
      <c r="F113" s="237" t="s">
        <v>1449</v>
      </c>
      <c r="G113" s="235"/>
      <c r="H113" s="238">
        <v>6.5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166</v>
      </c>
      <c r="AU113" s="244" t="s">
        <v>21</v>
      </c>
      <c r="AV113" s="13" t="s">
        <v>21</v>
      </c>
      <c r="AW113" s="13" t="s">
        <v>42</v>
      </c>
      <c r="AX113" s="13" t="s">
        <v>90</v>
      </c>
      <c r="AY113" s="244" t="s">
        <v>152</v>
      </c>
    </row>
    <row r="114" s="2" customFormat="1" ht="33" customHeight="1">
      <c r="A114" s="42"/>
      <c r="B114" s="43"/>
      <c r="C114" s="216" t="s">
        <v>151</v>
      </c>
      <c r="D114" s="216" t="s">
        <v>155</v>
      </c>
      <c r="E114" s="217" t="s">
        <v>262</v>
      </c>
      <c r="F114" s="218" t="s">
        <v>263</v>
      </c>
      <c r="G114" s="219" t="s">
        <v>219</v>
      </c>
      <c r="H114" s="220">
        <v>1193</v>
      </c>
      <c r="I114" s="221"/>
      <c r="J114" s="222">
        <f>ROUND(I114*H114,2)</f>
        <v>0</v>
      </c>
      <c r="K114" s="218" t="s">
        <v>251</v>
      </c>
      <c r="L114" s="48"/>
      <c r="M114" s="223" t="s">
        <v>44</v>
      </c>
      <c r="N114" s="224" t="s">
        <v>53</v>
      </c>
      <c r="O114" s="88"/>
      <c r="P114" s="225">
        <f>O114*H114</f>
        <v>0</v>
      </c>
      <c r="Q114" s="225">
        <v>0</v>
      </c>
      <c r="R114" s="225">
        <f>Q114*H114</f>
        <v>0</v>
      </c>
      <c r="S114" s="225">
        <v>0.22</v>
      </c>
      <c r="T114" s="226">
        <f>S114*H114</f>
        <v>262.45999999999998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7" t="s">
        <v>171</v>
      </c>
      <c r="AT114" s="227" t="s">
        <v>155</v>
      </c>
      <c r="AU114" s="227" t="s">
        <v>21</v>
      </c>
      <c r="AY114" s="20" t="s">
        <v>152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90</v>
      </c>
      <c r="BK114" s="228">
        <f>ROUND(I114*H114,2)</f>
        <v>0</v>
      </c>
      <c r="BL114" s="20" t="s">
        <v>171</v>
      </c>
      <c r="BM114" s="227" t="s">
        <v>2037</v>
      </c>
    </row>
    <row r="115" s="2" customFormat="1">
      <c r="A115" s="42"/>
      <c r="B115" s="43"/>
      <c r="C115" s="44"/>
      <c r="D115" s="249" t="s">
        <v>253</v>
      </c>
      <c r="E115" s="44"/>
      <c r="F115" s="250" t="s">
        <v>265</v>
      </c>
      <c r="G115" s="44"/>
      <c r="H115" s="44"/>
      <c r="I115" s="231"/>
      <c r="J115" s="44"/>
      <c r="K115" s="44"/>
      <c r="L115" s="48"/>
      <c r="M115" s="232"/>
      <c r="N115" s="233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253</v>
      </c>
      <c r="AU115" s="20" t="s">
        <v>21</v>
      </c>
    </row>
    <row r="116" s="13" customFormat="1">
      <c r="A116" s="13"/>
      <c r="B116" s="234"/>
      <c r="C116" s="235"/>
      <c r="D116" s="229" t="s">
        <v>166</v>
      </c>
      <c r="E116" s="236" t="s">
        <v>44</v>
      </c>
      <c r="F116" s="237" t="s">
        <v>1420</v>
      </c>
      <c r="G116" s="235"/>
      <c r="H116" s="238">
        <v>1193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166</v>
      </c>
      <c r="AU116" s="244" t="s">
        <v>21</v>
      </c>
      <c r="AV116" s="13" t="s">
        <v>21</v>
      </c>
      <c r="AW116" s="13" t="s">
        <v>42</v>
      </c>
      <c r="AX116" s="13" t="s">
        <v>90</v>
      </c>
      <c r="AY116" s="244" t="s">
        <v>152</v>
      </c>
    </row>
    <row r="117" s="2" customFormat="1" ht="24.15" customHeight="1">
      <c r="A117" s="42"/>
      <c r="B117" s="43"/>
      <c r="C117" s="216" t="s">
        <v>179</v>
      </c>
      <c r="D117" s="216" t="s">
        <v>155</v>
      </c>
      <c r="E117" s="217" t="s">
        <v>1451</v>
      </c>
      <c r="F117" s="218" t="s">
        <v>1452</v>
      </c>
      <c r="G117" s="219" t="s">
        <v>219</v>
      </c>
      <c r="H117" s="220">
        <v>1193</v>
      </c>
      <c r="I117" s="221"/>
      <c r="J117" s="222">
        <f>ROUND(I117*H117,2)</f>
        <v>0</v>
      </c>
      <c r="K117" s="218" t="s">
        <v>251</v>
      </c>
      <c r="L117" s="48"/>
      <c r="M117" s="223" t="s">
        <v>44</v>
      </c>
      <c r="N117" s="224" t="s">
        <v>53</v>
      </c>
      <c r="O117" s="88"/>
      <c r="P117" s="225">
        <f>O117*H117</f>
        <v>0</v>
      </c>
      <c r="Q117" s="225">
        <v>1.0000000000000001E-05</v>
      </c>
      <c r="R117" s="225">
        <f>Q117*H117</f>
        <v>0.011930000000000001</v>
      </c>
      <c r="S117" s="225">
        <v>0.11500000000000001</v>
      </c>
      <c r="T117" s="226">
        <f>S117*H117</f>
        <v>137.19499999999999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7" t="s">
        <v>171</v>
      </c>
      <c r="AT117" s="227" t="s">
        <v>155</v>
      </c>
      <c r="AU117" s="227" t="s">
        <v>21</v>
      </c>
      <c r="AY117" s="20" t="s">
        <v>152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90</v>
      </c>
      <c r="BK117" s="228">
        <f>ROUND(I117*H117,2)</f>
        <v>0</v>
      </c>
      <c r="BL117" s="20" t="s">
        <v>171</v>
      </c>
      <c r="BM117" s="227" t="s">
        <v>2038</v>
      </c>
    </row>
    <row r="118" s="2" customFormat="1">
      <c r="A118" s="42"/>
      <c r="B118" s="43"/>
      <c r="C118" s="44"/>
      <c r="D118" s="249" t="s">
        <v>253</v>
      </c>
      <c r="E118" s="44"/>
      <c r="F118" s="250" t="s">
        <v>1454</v>
      </c>
      <c r="G118" s="44"/>
      <c r="H118" s="44"/>
      <c r="I118" s="231"/>
      <c r="J118" s="44"/>
      <c r="K118" s="44"/>
      <c r="L118" s="48"/>
      <c r="M118" s="232"/>
      <c r="N118" s="233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253</v>
      </c>
      <c r="AU118" s="20" t="s">
        <v>21</v>
      </c>
    </row>
    <row r="119" s="13" customFormat="1">
      <c r="A119" s="13"/>
      <c r="B119" s="234"/>
      <c r="C119" s="235"/>
      <c r="D119" s="229" t="s">
        <v>166</v>
      </c>
      <c r="E119" s="236" t="s">
        <v>44</v>
      </c>
      <c r="F119" s="237" t="s">
        <v>1420</v>
      </c>
      <c r="G119" s="235"/>
      <c r="H119" s="238">
        <v>1193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166</v>
      </c>
      <c r="AU119" s="244" t="s">
        <v>21</v>
      </c>
      <c r="AV119" s="13" t="s">
        <v>21</v>
      </c>
      <c r="AW119" s="13" t="s">
        <v>42</v>
      </c>
      <c r="AX119" s="13" t="s">
        <v>90</v>
      </c>
      <c r="AY119" s="244" t="s">
        <v>152</v>
      </c>
    </row>
    <row r="120" s="2" customFormat="1" ht="24.15" customHeight="1">
      <c r="A120" s="42"/>
      <c r="B120" s="43"/>
      <c r="C120" s="216" t="s">
        <v>184</v>
      </c>
      <c r="D120" s="216" t="s">
        <v>155</v>
      </c>
      <c r="E120" s="217" t="s">
        <v>1455</v>
      </c>
      <c r="F120" s="218" t="s">
        <v>1456</v>
      </c>
      <c r="G120" s="219" t="s">
        <v>283</v>
      </c>
      <c r="H120" s="220">
        <v>52</v>
      </c>
      <c r="I120" s="221"/>
      <c r="J120" s="222">
        <f>ROUND(I120*H120,2)</f>
        <v>0</v>
      </c>
      <c r="K120" s="218" t="s">
        <v>251</v>
      </c>
      <c r="L120" s="48"/>
      <c r="M120" s="223" t="s">
        <v>44</v>
      </c>
      <c r="N120" s="224" t="s">
        <v>53</v>
      </c>
      <c r="O120" s="88"/>
      <c r="P120" s="225">
        <f>O120*H120</f>
        <v>0</v>
      </c>
      <c r="Q120" s="225">
        <v>0</v>
      </c>
      <c r="R120" s="225">
        <f>Q120*H120</f>
        <v>0</v>
      </c>
      <c r="S120" s="225">
        <v>0.20499999999999999</v>
      </c>
      <c r="T120" s="226">
        <f>S120*H120</f>
        <v>10.66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7" t="s">
        <v>171</v>
      </c>
      <c r="AT120" s="227" t="s">
        <v>155</v>
      </c>
      <c r="AU120" s="227" t="s">
        <v>21</v>
      </c>
      <c r="AY120" s="20" t="s">
        <v>152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90</v>
      </c>
      <c r="BK120" s="228">
        <f>ROUND(I120*H120,2)</f>
        <v>0</v>
      </c>
      <c r="BL120" s="20" t="s">
        <v>171</v>
      </c>
      <c r="BM120" s="227" t="s">
        <v>2039</v>
      </c>
    </row>
    <row r="121" s="2" customFormat="1">
      <c r="A121" s="42"/>
      <c r="B121" s="43"/>
      <c r="C121" s="44"/>
      <c r="D121" s="249" t="s">
        <v>253</v>
      </c>
      <c r="E121" s="44"/>
      <c r="F121" s="250" t="s">
        <v>1458</v>
      </c>
      <c r="G121" s="44"/>
      <c r="H121" s="44"/>
      <c r="I121" s="231"/>
      <c r="J121" s="44"/>
      <c r="K121" s="44"/>
      <c r="L121" s="48"/>
      <c r="M121" s="232"/>
      <c r="N121" s="233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253</v>
      </c>
      <c r="AU121" s="20" t="s">
        <v>21</v>
      </c>
    </row>
    <row r="122" s="13" customFormat="1">
      <c r="A122" s="13"/>
      <c r="B122" s="234"/>
      <c r="C122" s="235"/>
      <c r="D122" s="229" t="s">
        <v>166</v>
      </c>
      <c r="E122" s="236" t="s">
        <v>44</v>
      </c>
      <c r="F122" s="237" t="s">
        <v>2040</v>
      </c>
      <c r="G122" s="235"/>
      <c r="H122" s="238">
        <v>52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166</v>
      </c>
      <c r="AU122" s="244" t="s">
        <v>21</v>
      </c>
      <c r="AV122" s="13" t="s">
        <v>21</v>
      </c>
      <c r="AW122" s="13" t="s">
        <v>42</v>
      </c>
      <c r="AX122" s="13" t="s">
        <v>90</v>
      </c>
      <c r="AY122" s="244" t="s">
        <v>152</v>
      </c>
    </row>
    <row r="123" s="2" customFormat="1" ht="16.5" customHeight="1">
      <c r="A123" s="42"/>
      <c r="B123" s="43"/>
      <c r="C123" s="216" t="s">
        <v>188</v>
      </c>
      <c r="D123" s="216" t="s">
        <v>155</v>
      </c>
      <c r="E123" s="217" t="s">
        <v>270</v>
      </c>
      <c r="F123" s="218" t="s">
        <v>271</v>
      </c>
      <c r="G123" s="219" t="s">
        <v>272</v>
      </c>
      <c r="H123" s="220">
        <v>107.514</v>
      </c>
      <c r="I123" s="221"/>
      <c r="J123" s="222">
        <f>ROUND(I123*H123,2)</f>
        <v>0</v>
      </c>
      <c r="K123" s="218" t="s">
        <v>251</v>
      </c>
      <c r="L123" s="48"/>
      <c r="M123" s="223" t="s">
        <v>44</v>
      </c>
      <c r="N123" s="224" t="s">
        <v>53</v>
      </c>
      <c r="O123" s="88"/>
      <c r="P123" s="225">
        <f>O123*H123</f>
        <v>0</v>
      </c>
      <c r="Q123" s="225">
        <v>3.0000000000000001E-05</v>
      </c>
      <c r="R123" s="225">
        <f>Q123*H123</f>
        <v>0.0032254200000000001</v>
      </c>
      <c r="S123" s="225">
        <v>0</v>
      </c>
      <c r="T123" s="226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7" t="s">
        <v>171</v>
      </c>
      <c r="AT123" s="227" t="s">
        <v>155</v>
      </c>
      <c r="AU123" s="227" t="s">
        <v>21</v>
      </c>
      <c r="AY123" s="20" t="s">
        <v>152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90</v>
      </c>
      <c r="BK123" s="228">
        <f>ROUND(I123*H123,2)</f>
        <v>0</v>
      </c>
      <c r="BL123" s="20" t="s">
        <v>171</v>
      </c>
      <c r="BM123" s="227" t="s">
        <v>1460</v>
      </c>
    </row>
    <row r="124" s="2" customFormat="1">
      <c r="A124" s="42"/>
      <c r="B124" s="43"/>
      <c r="C124" s="44"/>
      <c r="D124" s="249" t="s">
        <v>253</v>
      </c>
      <c r="E124" s="44"/>
      <c r="F124" s="250" t="s">
        <v>274</v>
      </c>
      <c r="G124" s="44"/>
      <c r="H124" s="44"/>
      <c r="I124" s="231"/>
      <c r="J124" s="44"/>
      <c r="K124" s="44"/>
      <c r="L124" s="48"/>
      <c r="M124" s="232"/>
      <c r="N124" s="233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253</v>
      </c>
      <c r="AU124" s="20" t="s">
        <v>21</v>
      </c>
    </row>
    <row r="125" s="13" customFormat="1">
      <c r="A125" s="13"/>
      <c r="B125" s="234"/>
      <c r="C125" s="235"/>
      <c r="D125" s="229" t="s">
        <v>166</v>
      </c>
      <c r="E125" s="236" t="s">
        <v>44</v>
      </c>
      <c r="F125" s="237" t="s">
        <v>2041</v>
      </c>
      <c r="G125" s="235"/>
      <c r="H125" s="238">
        <v>107.514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166</v>
      </c>
      <c r="AU125" s="244" t="s">
        <v>21</v>
      </c>
      <c r="AV125" s="13" t="s">
        <v>21</v>
      </c>
      <c r="AW125" s="13" t="s">
        <v>42</v>
      </c>
      <c r="AX125" s="13" t="s">
        <v>82</v>
      </c>
      <c r="AY125" s="244" t="s">
        <v>152</v>
      </c>
    </row>
    <row r="126" s="14" customFormat="1">
      <c r="A126" s="14"/>
      <c r="B126" s="251"/>
      <c r="C126" s="252"/>
      <c r="D126" s="229" t="s">
        <v>166</v>
      </c>
      <c r="E126" s="253" t="s">
        <v>44</v>
      </c>
      <c r="F126" s="254" t="s">
        <v>261</v>
      </c>
      <c r="G126" s="252"/>
      <c r="H126" s="255">
        <v>107.514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166</v>
      </c>
      <c r="AU126" s="261" t="s">
        <v>21</v>
      </c>
      <c r="AV126" s="14" t="s">
        <v>171</v>
      </c>
      <c r="AW126" s="14" t="s">
        <v>42</v>
      </c>
      <c r="AX126" s="14" t="s">
        <v>90</v>
      </c>
      <c r="AY126" s="261" t="s">
        <v>152</v>
      </c>
    </row>
    <row r="127" s="2" customFormat="1" ht="24.15" customHeight="1">
      <c r="A127" s="42"/>
      <c r="B127" s="43"/>
      <c r="C127" s="216" t="s">
        <v>192</v>
      </c>
      <c r="D127" s="216" t="s">
        <v>155</v>
      </c>
      <c r="E127" s="217" t="s">
        <v>276</v>
      </c>
      <c r="F127" s="218" t="s">
        <v>277</v>
      </c>
      <c r="G127" s="219" t="s">
        <v>278</v>
      </c>
      <c r="H127" s="220">
        <v>13.439</v>
      </c>
      <c r="I127" s="221"/>
      <c r="J127" s="222">
        <f>ROUND(I127*H127,2)</f>
        <v>0</v>
      </c>
      <c r="K127" s="218" t="s">
        <v>251</v>
      </c>
      <c r="L127" s="48"/>
      <c r="M127" s="223" t="s">
        <v>44</v>
      </c>
      <c r="N127" s="224" t="s">
        <v>53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7" t="s">
        <v>171</v>
      </c>
      <c r="AT127" s="227" t="s">
        <v>155</v>
      </c>
      <c r="AU127" s="227" t="s">
        <v>21</v>
      </c>
      <c r="AY127" s="20" t="s">
        <v>152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90</v>
      </c>
      <c r="BK127" s="228">
        <f>ROUND(I127*H127,2)</f>
        <v>0</v>
      </c>
      <c r="BL127" s="20" t="s">
        <v>171</v>
      </c>
      <c r="BM127" s="227" t="s">
        <v>1462</v>
      </c>
    </row>
    <row r="128" s="2" customFormat="1">
      <c r="A128" s="42"/>
      <c r="B128" s="43"/>
      <c r="C128" s="44"/>
      <c r="D128" s="249" t="s">
        <v>253</v>
      </c>
      <c r="E128" s="44"/>
      <c r="F128" s="250" t="s">
        <v>280</v>
      </c>
      <c r="G128" s="44"/>
      <c r="H128" s="44"/>
      <c r="I128" s="231"/>
      <c r="J128" s="44"/>
      <c r="K128" s="44"/>
      <c r="L128" s="48"/>
      <c r="M128" s="232"/>
      <c r="N128" s="233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253</v>
      </c>
      <c r="AU128" s="20" t="s">
        <v>21</v>
      </c>
    </row>
    <row r="129" s="13" customFormat="1">
      <c r="A129" s="13"/>
      <c r="B129" s="234"/>
      <c r="C129" s="235"/>
      <c r="D129" s="229" t="s">
        <v>166</v>
      </c>
      <c r="E129" s="236" t="s">
        <v>44</v>
      </c>
      <c r="F129" s="237" t="s">
        <v>2042</v>
      </c>
      <c r="G129" s="235"/>
      <c r="H129" s="238">
        <v>13.439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166</v>
      </c>
      <c r="AU129" s="244" t="s">
        <v>21</v>
      </c>
      <c r="AV129" s="13" t="s">
        <v>21</v>
      </c>
      <c r="AW129" s="13" t="s">
        <v>42</v>
      </c>
      <c r="AX129" s="13" t="s">
        <v>90</v>
      </c>
      <c r="AY129" s="244" t="s">
        <v>152</v>
      </c>
    </row>
    <row r="130" s="2" customFormat="1" ht="49.05" customHeight="1">
      <c r="A130" s="42"/>
      <c r="B130" s="43"/>
      <c r="C130" s="216" t="s">
        <v>198</v>
      </c>
      <c r="D130" s="216" t="s">
        <v>155</v>
      </c>
      <c r="E130" s="217" t="s">
        <v>1464</v>
      </c>
      <c r="F130" s="218" t="s">
        <v>1465</v>
      </c>
      <c r="G130" s="219" t="s">
        <v>283</v>
      </c>
      <c r="H130" s="220">
        <v>15</v>
      </c>
      <c r="I130" s="221"/>
      <c r="J130" s="222">
        <f>ROUND(I130*H130,2)</f>
        <v>0</v>
      </c>
      <c r="K130" s="218" t="s">
        <v>251</v>
      </c>
      <c r="L130" s="48"/>
      <c r="M130" s="223" t="s">
        <v>44</v>
      </c>
      <c r="N130" s="224" t="s">
        <v>53</v>
      </c>
      <c r="O130" s="88"/>
      <c r="P130" s="225">
        <f>O130*H130</f>
        <v>0</v>
      </c>
      <c r="Q130" s="225">
        <v>0.036900000000000002</v>
      </c>
      <c r="R130" s="225">
        <f>Q130*H130</f>
        <v>0.55349999999999999</v>
      </c>
      <c r="S130" s="225">
        <v>0</v>
      </c>
      <c r="T130" s="226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7" t="s">
        <v>171</v>
      </c>
      <c r="AT130" s="227" t="s">
        <v>155</v>
      </c>
      <c r="AU130" s="227" t="s">
        <v>21</v>
      </c>
      <c r="AY130" s="20" t="s">
        <v>152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90</v>
      </c>
      <c r="BK130" s="228">
        <f>ROUND(I130*H130,2)</f>
        <v>0</v>
      </c>
      <c r="BL130" s="20" t="s">
        <v>171</v>
      </c>
      <c r="BM130" s="227" t="s">
        <v>1466</v>
      </c>
    </row>
    <row r="131" s="2" customFormat="1">
      <c r="A131" s="42"/>
      <c r="B131" s="43"/>
      <c r="C131" s="44"/>
      <c r="D131" s="249" t="s">
        <v>253</v>
      </c>
      <c r="E131" s="44"/>
      <c r="F131" s="250" t="s">
        <v>1467</v>
      </c>
      <c r="G131" s="44"/>
      <c r="H131" s="44"/>
      <c r="I131" s="231"/>
      <c r="J131" s="44"/>
      <c r="K131" s="44"/>
      <c r="L131" s="48"/>
      <c r="M131" s="232"/>
      <c r="N131" s="233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253</v>
      </c>
      <c r="AU131" s="20" t="s">
        <v>21</v>
      </c>
    </row>
    <row r="132" s="13" customFormat="1">
      <c r="A132" s="13"/>
      <c r="B132" s="234"/>
      <c r="C132" s="235"/>
      <c r="D132" s="229" t="s">
        <v>166</v>
      </c>
      <c r="E132" s="236" t="s">
        <v>44</v>
      </c>
      <c r="F132" s="237" t="s">
        <v>2043</v>
      </c>
      <c r="G132" s="235"/>
      <c r="H132" s="238">
        <v>11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166</v>
      </c>
      <c r="AU132" s="244" t="s">
        <v>21</v>
      </c>
      <c r="AV132" s="13" t="s">
        <v>21</v>
      </c>
      <c r="AW132" s="13" t="s">
        <v>42</v>
      </c>
      <c r="AX132" s="13" t="s">
        <v>82</v>
      </c>
      <c r="AY132" s="244" t="s">
        <v>152</v>
      </c>
    </row>
    <row r="133" s="13" customFormat="1">
      <c r="A133" s="13"/>
      <c r="B133" s="234"/>
      <c r="C133" s="235"/>
      <c r="D133" s="229" t="s">
        <v>166</v>
      </c>
      <c r="E133" s="236" t="s">
        <v>44</v>
      </c>
      <c r="F133" s="237" t="s">
        <v>2044</v>
      </c>
      <c r="G133" s="235"/>
      <c r="H133" s="238">
        <v>4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166</v>
      </c>
      <c r="AU133" s="244" t="s">
        <v>21</v>
      </c>
      <c r="AV133" s="13" t="s">
        <v>21</v>
      </c>
      <c r="AW133" s="13" t="s">
        <v>42</v>
      </c>
      <c r="AX133" s="13" t="s">
        <v>82</v>
      </c>
      <c r="AY133" s="244" t="s">
        <v>152</v>
      </c>
    </row>
    <row r="134" s="14" customFormat="1">
      <c r="A134" s="14"/>
      <c r="B134" s="251"/>
      <c r="C134" s="252"/>
      <c r="D134" s="229" t="s">
        <v>166</v>
      </c>
      <c r="E134" s="253" t="s">
        <v>44</v>
      </c>
      <c r="F134" s="254" t="s">
        <v>261</v>
      </c>
      <c r="G134" s="252"/>
      <c r="H134" s="255">
        <v>15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166</v>
      </c>
      <c r="AU134" s="261" t="s">
        <v>21</v>
      </c>
      <c r="AV134" s="14" t="s">
        <v>171</v>
      </c>
      <c r="AW134" s="14" t="s">
        <v>42</v>
      </c>
      <c r="AX134" s="14" t="s">
        <v>90</v>
      </c>
      <c r="AY134" s="261" t="s">
        <v>152</v>
      </c>
    </row>
    <row r="135" s="2" customFormat="1" ht="49.05" customHeight="1">
      <c r="A135" s="42"/>
      <c r="B135" s="43"/>
      <c r="C135" s="216" t="s">
        <v>203</v>
      </c>
      <c r="D135" s="216" t="s">
        <v>155</v>
      </c>
      <c r="E135" s="217" t="s">
        <v>281</v>
      </c>
      <c r="F135" s="218" t="s">
        <v>282</v>
      </c>
      <c r="G135" s="219" t="s">
        <v>283</v>
      </c>
      <c r="H135" s="220">
        <v>2</v>
      </c>
      <c r="I135" s="221"/>
      <c r="J135" s="222">
        <f>ROUND(I135*H135,2)</f>
        <v>0</v>
      </c>
      <c r="K135" s="218" t="s">
        <v>251</v>
      </c>
      <c r="L135" s="48"/>
      <c r="M135" s="223" t="s">
        <v>44</v>
      </c>
      <c r="N135" s="224" t="s">
        <v>53</v>
      </c>
      <c r="O135" s="88"/>
      <c r="P135" s="225">
        <f>O135*H135</f>
        <v>0</v>
      </c>
      <c r="Q135" s="225">
        <v>0.01269</v>
      </c>
      <c r="R135" s="225">
        <f>Q135*H135</f>
        <v>0.02538</v>
      </c>
      <c r="S135" s="225">
        <v>0</v>
      </c>
      <c r="T135" s="226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27" t="s">
        <v>171</v>
      </c>
      <c r="AT135" s="227" t="s">
        <v>155</v>
      </c>
      <c r="AU135" s="227" t="s">
        <v>21</v>
      </c>
      <c r="AY135" s="20" t="s">
        <v>152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90</v>
      </c>
      <c r="BK135" s="228">
        <f>ROUND(I135*H135,2)</f>
        <v>0</v>
      </c>
      <c r="BL135" s="20" t="s">
        <v>171</v>
      </c>
      <c r="BM135" s="227" t="s">
        <v>1472</v>
      </c>
    </row>
    <row r="136" s="2" customFormat="1">
      <c r="A136" s="42"/>
      <c r="B136" s="43"/>
      <c r="C136" s="44"/>
      <c r="D136" s="249" t="s">
        <v>253</v>
      </c>
      <c r="E136" s="44"/>
      <c r="F136" s="250" t="s">
        <v>285</v>
      </c>
      <c r="G136" s="44"/>
      <c r="H136" s="44"/>
      <c r="I136" s="231"/>
      <c r="J136" s="44"/>
      <c r="K136" s="44"/>
      <c r="L136" s="48"/>
      <c r="M136" s="232"/>
      <c r="N136" s="233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253</v>
      </c>
      <c r="AU136" s="20" t="s">
        <v>21</v>
      </c>
    </row>
    <row r="137" s="13" customFormat="1">
      <c r="A137" s="13"/>
      <c r="B137" s="234"/>
      <c r="C137" s="235"/>
      <c r="D137" s="229" t="s">
        <v>166</v>
      </c>
      <c r="E137" s="236" t="s">
        <v>44</v>
      </c>
      <c r="F137" s="237" t="s">
        <v>2045</v>
      </c>
      <c r="G137" s="235"/>
      <c r="H137" s="238">
        <v>2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166</v>
      </c>
      <c r="AU137" s="244" t="s">
        <v>21</v>
      </c>
      <c r="AV137" s="13" t="s">
        <v>21</v>
      </c>
      <c r="AW137" s="13" t="s">
        <v>42</v>
      </c>
      <c r="AX137" s="13" t="s">
        <v>82</v>
      </c>
      <c r="AY137" s="244" t="s">
        <v>152</v>
      </c>
    </row>
    <row r="138" s="13" customFormat="1">
      <c r="A138" s="13"/>
      <c r="B138" s="234"/>
      <c r="C138" s="235"/>
      <c r="D138" s="229" t="s">
        <v>166</v>
      </c>
      <c r="E138" s="236" t="s">
        <v>44</v>
      </c>
      <c r="F138" s="237" t="s">
        <v>2046</v>
      </c>
      <c r="G138" s="235"/>
      <c r="H138" s="238">
        <v>0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166</v>
      </c>
      <c r="AU138" s="244" t="s">
        <v>21</v>
      </c>
      <c r="AV138" s="13" t="s">
        <v>21</v>
      </c>
      <c r="AW138" s="13" t="s">
        <v>42</v>
      </c>
      <c r="AX138" s="13" t="s">
        <v>82</v>
      </c>
      <c r="AY138" s="244" t="s">
        <v>152</v>
      </c>
    </row>
    <row r="139" s="14" customFormat="1">
      <c r="A139" s="14"/>
      <c r="B139" s="251"/>
      <c r="C139" s="252"/>
      <c r="D139" s="229" t="s">
        <v>166</v>
      </c>
      <c r="E139" s="253" t="s">
        <v>44</v>
      </c>
      <c r="F139" s="254" t="s">
        <v>261</v>
      </c>
      <c r="G139" s="252"/>
      <c r="H139" s="255">
        <v>2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166</v>
      </c>
      <c r="AU139" s="261" t="s">
        <v>21</v>
      </c>
      <c r="AV139" s="14" t="s">
        <v>171</v>
      </c>
      <c r="AW139" s="14" t="s">
        <v>42</v>
      </c>
      <c r="AX139" s="14" t="s">
        <v>90</v>
      </c>
      <c r="AY139" s="261" t="s">
        <v>152</v>
      </c>
    </row>
    <row r="140" s="2" customFormat="1" ht="49.05" customHeight="1">
      <c r="A140" s="42"/>
      <c r="B140" s="43"/>
      <c r="C140" s="216" t="s">
        <v>8</v>
      </c>
      <c r="D140" s="216" t="s">
        <v>155</v>
      </c>
      <c r="E140" s="217" t="s">
        <v>291</v>
      </c>
      <c r="F140" s="218" t="s">
        <v>292</v>
      </c>
      <c r="G140" s="219" t="s">
        <v>283</v>
      </c>
      <c r="H140" s="220">
        <v>16</v>
      </c>
      <c r="I140" s="221"/>
      <c r="J140" s="222">
        <f>ROUND(I140*H140,2)</f>
        <v>0</v>
      </c>
      <c r="K140" s="218" t="s">
        <v>251</v>
      </c>
      <c r="L140" s="48"/>
      <c r="M140" s="223" t="s">
        <v>44</v>
      </c>
      <c r="N140" s="224" t="s">
        <v>53</v>
      </c>
      <c r="O140" s="88"/>
      <c r="P140" s="225">
        <f>O140*H140</f>
        <v>0</v>
      </c>
      <c r="Q140" s="225">
        <v>0.036900000000000002</v>
      </c>
      <c r="R140" s="225">
        <f>Q140*H140</f>
        <v>0.59040000000000004</v>
      </c>
      <c r="S140" s="225">
        <v>0</v>
      </c>
      <c r="T140" s="226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7" t="s">
        <v>171</v>
      </c>
      <c r="AT140" s="227" t="s">
        <v>155</v>
      </c>
      <c r="AU140" s="227" t="s">
        <v>21</v>
      </c>
      <c r="AY140" s="20" t="s">
        <v>152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90</v>
      </c>
      <c r="BK140" s="228">
        <f>ROUND(I140*H140,2)</f>
        <v>0</v>
      </c>
      <c r="BL140" s="20" t="s">
        <v>171</v>
      </c>
      <c r="BM140" s="227" t="s">
        <v>1477</v>
      </c>
    </row>
    <row r="141" s="2" customFormat="1">
      <c r="A141" s="42"/>
      <c r="B141" s="43"/>
      <c r="C141" s="44"/>
      <c r="D141" s="249" t="s">
        <v>253</v>
      </c>
      <c r="E141" s="44"/>
      <c r="F141" s="250" t="s">
        <v>294</v>
      </c>
      <c r="G141" s="44"/>
      <c r="H141" s="44"/>
      <c r="I141" s="231"/>
      <c r="J141" s="44"/>
      <c r="K141" s="44"/>
      <c r="L141" s="48"/>
      <c r="M141" s="232"/>
      <c r="N141" s="233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253</v>
      </c>
      <c r="AU141" s="20" t="s">
        <v>21</v>
      </c>
    </row>
    <row r="142" s="13" customFormat="1">
      <c r="A142" s="13"/>
      <c r="B142" s="234"/>
      <c r="C142" s="235"/>
      <c r="D142" s="229" t="s">
        <v>166</v>
      </c>
      <c r="E142" s="236" t="s">
        <v>44</v>
      </c>
      <c r="F142" s="237" t="s">
        <v>2047</v>
      </c>
      <c r="G142" s="235"/>
      <c r="H142" s="238">
        <v>10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166</v>
      </c>
      <c r="AU142" s="244" t="s">
        <v>21</v>
      </c>
      <c r="AV142" s="13" t="s">
        <v>21</v>
      </c>
      <c r="AW142" s="13" t="s">
        <v>42</v>
      </c>
      <c r="AX142" s="13" t="s">
        <v>82</v>
      </c>
      <c r="AY142" s="244" t="s">
        <v>152</v>
      </c>
    </row>
    <row r="143" s="13" customFormat="1">
      <c r="A143" s="13"/>
      <c r="B143" s="234"/>
      <c r="C143" s="235"/>
      <c r="D143" s="229" t="s">
        <v>166</v>
      </c>
      <c r="E143" s="236" t="s">
        <v>44</v>
      </c>
      <c r="F143" s="237" t="s">
        <v>2048</v>
      </c>
      <c r="G143" s="235"/>
      <c r="H143" s="238">
        <v>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166</v>
      </c>
      <c r="AU143" s="244" t="s">
        <v>21</v>
      </c>
      <c r="AV143" s="13" t="s">
        <v>21</v>
      </c>
      <c r="AW143" s="13" t="s">
        <v>42</v>
      </c>
      <c r="AX143" s="13" t="s">
        <v>82</v>
      </c>
      <c r="AY143" s="244" t="s">
        <v>152</v>
      </c>
    </row>
    <row r="144" s="14" customFormat="1">
      <c r="A144" s="14"/>
      <c r="B144" s="251"/>
      <c r="C144" s="252"/>
      <c r="D144" s="229" t="s">
        <v>166</v>
      </c>
      <c r="E144" s="253" t="s">
        <v>44</v>
      </c>
      <c r="F144" s="254" t="s">
        <v>261</v>
      </c>
      <c r="G144" s="252"/>
      <c r="H144" s="255">
        <v>16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166</v>
      </c>
      <c r="AU144" s="261" t="s">
        <v>21</v>
      </c>
      <c r="AV144" s="14" t="s">
        <v>171</v>
      </c>
      <c r="AW144" s="14" t="s">
        <v>42</v>
      </c>
      <c r="AX144" s="14" t="s">
        <v>90</v>
      </c>
      <c r="AY144" s="261" t="s">
        <v>152</v>
      </c>
    </row>
    <row r="145" s="2" customFormat="1" ht="16.5" customHeight="1">
      <c r="A145" s="42"/>
      <c r="B145" s="43"/>
      <c r="C145" s="216" t="s">
        <v>220</v>
      </c>
      <c r="D145" s="216" t="s">
        <v>155</v>
      </c>
      <c r="E145" s="217" t="s">
        <v>1480</v>
      </c>
      <c r="F145" s="218" t="s">
        <v>1481</v>
      </c>
      <c r="G145" s="219" t="s">
        <v>219</v>
      </c>
      <c r="H145" s="220">
        <v>263.39999999999998</v>
      </c>
      <c r="I145" s="221"/>
      <c r="J145" s="222">
        <f>ROUND(I145*H145,2)</f>
        <v>0</v>
      </c>
      <c r="K145" s="218" t="s">
        <v>251</v>
      </c>
      <c r="L145" s="48"/>
      <c r="M145" s="223" t="s">
        <v>44</v>
      </c>
      <c r="N145" s="224" t="s">
        <v>53</v>
      </c>
      <c r="O145" s="8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7" t="s">
        <v>171</v>
      </c>
      <c r="AT145" s="227" t="s">
        <v>155</v>
      </c>
      <c r="AU145" s="227" t="s">
        <v>21</v>
      </c>
      <c r="AY145" s="20" t="s">
        <v>152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90</v>
      </c>
      <c r="BK145" s="228">
        <f>ROUND(I145*H145,2)</f>
        <v>0</v>
      </c>
      <c r="BL145" s="20" t="s">
        <v>171</v>
      </c>
      <c r="BM145" s="227" t="s">
        <v>2049</v>
      </c>
    </row>
    <row r="146" s="2" customFormat="1">
      <c r="A146" s="42"/>
      <c r="B146" s="43"/>
      <c r="C146" s="44"/>
      <c r="D146" s="249" t="s">
        <v>253</v>
      </c>
      <c r="E146" s="44"/>
      <c r="F146" s="250" t="s">
        <v>1483</v>
      </c>
      <c r="G146" s="44"/>
      <c r="H146" s="44"/>
      <c r="I146" s="231"/>
      <c r="J146" s="44"/>
      <c r="K146" s="44"/>
      <c r="L146" s="48"/>
      <c r="M146" s="232"/>
      <c r="N146" s="233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253</v>
      </c>
      <c r="AU146" s="20" t="s">
        <v>21</v>
      </c>
    </row>
    <row r="147" s="13" customFormat="1">
      <c r="A147" s="13"/>
      <c r="B147" s="234"/>
      <c r="C147" s="235"/>
      <c r="D147" s="229" t="s">
        <v>166</v>
      </c>
      <c r="E147" s="236" t="s">
        <v>44</v>
      </c>
      <c r="F147" s="237" t="s">
        <v>2050</v>
      </c>
      <c r="G147" s="235"/>
      <c r="H147" s="238">
        <v>63.125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166</v>
      </c>
      <c r="AU147" s="244" t="s">
        <v>21</v>
      </c>
      <c r="AV147" s="13" t="s">
        <v>21</v>
      </c>
      <c r="AW147" s="13" t="s">
        <v>42</v>
      </c>
      <c r="AX147" s="13" t="s">
        <v>82</v>
      </c>
      <c r="AY147" s="244" t="s">
        <v>152</v>
      </c>
    </row>
    <row r="148" s="13" customFormat="1">
      <c r="A148" s="13"/>
      <c r="B148" s="234"/>
      <c r="C148" s="235"/>
      <c r="D148" s="229" t="s">
        <v>166</v>
      </c>
      <c r="E148" s="236" t="s">
        <v>44</v>
      </c>
      <c r="F148" s="237" t="s">
        <v>2051</v>
      </c>
      <c r="G148" s="235"/>
      <c r="H148" s="238">
        <v>200.27500000000001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166</v>
      </c>
      <c r="AU148" s="244" t="s">
        <v>21</v>
      </c>
      <c r="AV148" s="13" t="s">
        <v>21</v>
      </c>
      <c r="AW148" s="13" t="s">
        <v>42</v>
      </c>
      <c r="AX148" s="13" t="s">
        <v>82</v>
      </c>
      <c r="AY148" s="244" t="s">
        <v>152</v>
      </c>
    </row>
    <row r="149" s="14" customFormat="1">
      <c r="A149" s="14"/>
      <c r="B149" s="251"/>
      <c r="C149" s="252"/>
      <c r="D149" s="229" t="s">
        <v>166</v>
      </c>
      <c r="E149" s="253" t="s">
        <v>2028</v>
      </c>
      <c r="F149" s="254" t="s">
        <v>261</v>
      </c>
      <c r="G149" s="252"/>
      <c r="H149" s="255">
        <v>263.39999999999998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166</v>
      </c>
      <c r="AU149" s="261" t="s">
        <v>21</v>
      </c>
      <c r="AV149" s="14" t="s">
        <v>171</v>
      </c>
      <c r="AW149" s="14" t="s">
        <v>42</v>
      </c>
      <c r="AX149" s="14" t="s">
        <v>90</v>
      </c>
      <c r="AY149" s="261" t="s">
        <v>152</v>
      </c>
    </row>
    <row r="150" s="2" customFormat="1" ht="24.15" customHeight="1">
      <c r="A150" s="42"/>
      <c r="B150" s="43"/>
      <c r="C150" s="216" t="s">
        <v>334</v>
      </c>
      <c r="D150" s="216" t="s">
        <v>155</v>
      </c>
      <c r="E150" s="217" t="s">
        <v>1485</v>
      </c>
      <c r="F150" s="218" t="s">
        <v>1486</v>
      </c>
      <c r="G150" s="219" t="s">
        <v>212</v>
      </c>
      <c r="H150" s="220">
        <v>1.571</v>
      </c>
      <c r="I150" s="221"/>
      <c r="J150" s="222">
        <f>ROUND(I150*H150,2)</f>
        <v>0</v>
      </c>
      <c r="K150" s="218" t="s">
        <v>251</v>
      </c>
      <c r="L150" s="48"/>
      <c r="M150" s="223" t="s">
        <v>44</v>
      </c>
      <c r="N150" s="224" t="s">
        <v>53</v>
      </c>
      <c r="O150" s="8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27" t="s">
        <v>171</v>
      </c>
      <c r="AT150" s="227" t="s">
        <v>155</v>
      </c>
      <c r="AU150" s="227" t="s">
        <v>21</v>
      </c>
      <c r="AY150" s="20" t="s">
        <v>152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90</v>
      </c>
      <c r="BK150" s="228">
        <f>ROUND(I150*H150,2)</f>
        <v>0</v>
      </c>
      <c r="BL150" s="20" t="s">
        <v>171</v>
      </c>
      <c r="BM150" s="227" t="s">
        <v>2052</v>
      </c>
    </row>
    <row r="151" s="2" customFormat="1">
      <c r="A151" s="42"/>
      <c r="B151" s="43"/>
      <c r="C151" s="44"/>
      <c r="D151" s="249" t="s">
        <v>253</v>
      </c>
      <c r="E151" s="44"/>
      <c r="F151" s="250" t="s">
        <v>1488</v>
      </c>
      <c r="G151" s="44"/>
      <c r="H151" s="44"/>
      <c r="I151" s="231"/>
      <c r="J151" s="44"/>
      <c r="K151" s="44"/>
      <c r="L151" s="48"/>
      <c r="M151" s="232"/>
      <c r="N151" s="233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253</v>
      </c>
      <c r="AU151" s="20" t="s">
        <v>21</v>
      </c>
    </row>
    <row r="152" s="13" customFormat="1">
      <c r="A152" s="13"/>
      <c r="B152" s="234"/>
      <c r="C152" s="235"/>
      <c r="D152" s="229" t="s">
        <v>166</v>
      </c>
      <c r="E152" s="236" t="s">
        <v>44</v>
      </c>
      <c r="F152" s="237" t="s">
        <v>2053</v>
      </c>
      <c r="G152" s="235"/>
      <c r="H152" s="238">
        <v>1.571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166</v>
      </c>
      <c r="AU152" s="244" t="s">
        <v>21</v>
      </c>
      <c r="AV152" s="13" t="s">
        <v>21</v>
      </c>
      <c r="AW152" s="13" t="s">
        <v>42</v>
      </c>
      <c r="AX152" s="13" t="s">
        <v>90</v>
      </c>
      <c r="AY152" s="244" t="s">
        <v>152</v>
      </c>
    </row>
    <row r="153" s="2" customFormat="1" ht="33" customHeight="1">
      <c r="A153" s="42"/>
      <c r="B153" s="43"/>
      <c r="C153" s="216" t="s">
        <v>339</v>
      </c>
      <c r="D153" s="216" t="s">
        <v>155</v>
      </c>
      <c r="E153" s="217" t="s">
        <v>2054</v>
      </c>
      <c r="F153" s="218" t="s">
        <v>2055</v>
      </c>
      <c r="G153" s="219" t="s">
        <v>212</v>
      </c>
      <c r="H153" s="220">
        <v>121.194</v>
      </c>
      <c r="I153" s="221"/>
      <c r="J153" s="222">
        <f>ROUND(I153*H153,2)</f>
        <v>0</v>
      </c>
      <c r="K153" s="218" t="s">
        <v>251</v>
      </c>
      <c r="L153" s="48"/>
      <c r="M153" s="223" t="s">
        <v>44</v>
      </c>
      <c r="N153" s="224" t="s">
        <v>53</v>
      </c>
      <c r="O153" s="8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7" t="s">
        <v>171</v>
      </c>
      <c r="AT153" s="227" t="s">
        <v>155</v>
      </c>
      <c r="AU153" s="227" t="s">
        <v>21</v>
      </c>
      <c r="AY153" s="20" t="s">
        <v>152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90</v>
      </c>
      <c r="BK153" s="228">
        <f>ROUND(I153*H153,2)</f>
        <v>0</v>
      </c>
      <c r="BL153" s="20" t="s">
        <v>171</v>
      </c>
      <c r="BM153" s="227" t="s">
        <v>2056</v>
      </c>
    </row>
    <row r="154" s="2" customFormat="1">
      <c r="A154" s="42"/>
      <c r="B154" s="43"/>
      <c r="C154" s="44"/>
      <c r="D154" s="249" t="s">
        <v>253</v>
      </c>
      <c r="E154" s="44"/>
      <c r="F154" s="250" t="s">
        <v>2057</v>
      </c>
      <c r="G154" s="44"/>
      <c r="H154" s="44"/>
      <c r="I154" s="231"/>
      <c r="J154" s="44"/>
      <c r="K154" s="44"/>
      <c r="L154" s="48"/>
      <c r="M154" s="232"/>
      <c r="N154" s="233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253</v>
      </c>
      <c r="AU154" s="20" t="s">
        <v>21</v>
      </c>
    </row>
    <row r="155" s="13" customFormat="1">
      <c r="A155" s="13"/>
      <c r="B155" s="234"/>
      <c r="C155" s="235"/>
      <c r="D155" s="229" t="s">
        <v>166</v>
      </c>
      <c r="E155" s="236" t="s">
        <v>44</v>
      </c>
      <c r="F155" s="237" t="s">
        <v>2058</v>
      </c>
      <c r="G155" s="235"/>
      <c r="H155" s="238">
        <v>121.194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166</v>
      </c>
      <c r="AU155" s="244" t="s">
        <v>21</v>
      </c>
      <c r="AV155" s="13" t="s">
        <v>21</v>
      </c>
      <c r="AW155" s="13" t="s">
        <v>42</v>
      </c>
      <c r="AX155" s="13" t="s">
        <v>90</v>
      </c>
      <c r="AY155" s="244" t="s">
        <v>152</v>
      </c>
    </row>
    <row r="156" s="2" customFormat="1" ht="24.15" customHeight="1">
      <c r="A156" s="42"/>
      <c r="B156" s="43"/>
      <c r="C156" s="216" t="s">
        <v>345</v>
      </c>
      <c r="D156" s="216" t="s">
        <v>155</v>
      </c>
      <c r="E156" s="217" t="s">
        <v>305</v>
      </c>
      <c r="F156" s="218" t="s">
        <v>306</v>
      </c>
      <c r="G156" s="219" t="s">
        <v>212</v>
      </c>
      <c r="H156" s="220">
        <v>161.92699999999999</v>
      </c>
      <c r="I156" s="221"/>
      <c r="J156" s="222">
        <f>ROUND(I156*H156,2)</f>
        <v>0</v>
      </c>
      <c r="K156" s="218" t="s">
        <v>251</v>
      </c>
      <c r="L156" s="48"/>
      <c r="M156" s="223" t="s">
        <v>44</v>
      </c>
      <c r="N156" s="224" t="s">
        <v>53</v>
      </c>
      <c r="O156" s="88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27" t="s">
        <v>171</v>
      </c>
      <c r="AT156" s="227" t="s">
        <v>155</v>
      </c>
      <c r="AU156" s="227" t="s">
        <v>21</v>
      </c>
      <c r="AY156" s="20" t="s">
        <v>152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90</v>
      </c>
      <c r="BK156" s="228">
        <f>ROUND(I156*H156,2)</f>
        <v>0</v>
      </c>
      <c r="BL156" s="20" t="s">
        <v>171</v>
      </c>
      <c r="BM156" s="227" t="s">
        <v>1490</v>
      </c>
    </row>
    <row r="157" s="2" customFormat="1">
      <c r="A157" s="42"/>
      <c r="B157" s="43"/>
      <c r="C157" s="44"/>
      <c r="D157" s="249" t="s">
        <v>253</v>
      </c>
      <c r="E157" s="44"/>
      <c r="F157" s="250" t="s">
        <v>308</v>
      </c>
      <c r="G157" s="44"/>
      <c r="H157" s="44"/>
      <c r="I157" s="231"/>
      <c r="J157" s="44"/>
      <c r="K157" s="44"/>
      <c r="L157" s="48"/>
      <c r="M157" s="232"/>
      <c r="N157" s="233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253</v>
      </c>
      <c r="AU157" s="20" t="s">
        <v>21</v>
      </c>
    </row>
    <row r="158" s="13" customFormat="1">
      <c r="A158" s="13"/>
      <c r="B158" s="234"/>
      <c r="C158" s="235"/>
      <c r="D158" s="229" t="s">
        <v>166</v>
      </c>
      <c r="E158" s="236" t="s">
        <v>44</v>
      </c>
      <c r="F158" s="237" t="s">
        <v>2059</v>
      </c>
      <c r="G158" s="235"/>
      <c r="H158" s="238">
        <v>211.93000000000001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166</v>
      </c>
      <c r="AU158" s="244" t="s">
        <v>21</v>
      </c>
      <c r="AV158" s="13" t="s">
        <v>21</v>
      </c>
      <c r="AW158" s="13" t="s">
        <v>42</v>
      </c>
      <c r="AX158" s="13" t="s">
        <v>82</v>
      </c>
      <c r="AY158" s="244" t="s">
        <v>152</v>
      </c>
    </row>
    <row r="159" s="13" customFormat="1">
      <c r="A159" s="13"/>
      <c r="B159" s="234"/>
      <c r="C159" s="235"/>
      <c r="D159" s="229" t="s">
        <v>166</v>
      </c>
      <c r="E159" s="236" t="s">
        <v>44</v>
      </c>
      <c r="F159" s="237" t="s">
        <v>2060</v>
      </c>
      <c r="G159" s="235"/>
      <c r="H159" s="238">
        <v>-3.7879999999999998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166</v>
      </c>
      <c r="AU159" s="244" t="s">
        <v>21</v>
      </c>
      <c r="AV159" s="13" t="s">
        <v>21</v>
      </c>
      <c r="AW159" s="13" t="s">
        <v>42</v>
      </c>
      <c r="AX159" s="13" t="s">
        <v>82</v>
      </c>
      <c r="AY159" s="244" t="s">
        <v>152</v>
      </c>
    </row>
    <row r="160" s="13" customFormat="1">
      <c r="A160" s="13"/>
      <c r="B160" s="234"/>
      <c r="C160" s="235"/>
      <c r="D160" s="229" t="s">
        <v>166</v>
      </c>
      <c r="E160" s="236" t="s">
        <v>44</v>
      </c>
      <c r="F160" s="237" t="s">
        <v>2061</v>
      </c>
      <c r="G160" s="235"/>
      <c r="H160" s="238">
        <v>106.86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166</v>
      </c>
      <c r="AU160" s="244" t="s">
        <v>21</v>
      </c>
      <c r="AV160" s="13" t="s">
        <v>21</v>
      </c>
      <c r="AW160" s="13" t="s">
        <v>42</v>
      </c>
      <c r="AX160" s="13" t="s">
        <v>82</v>
      </c>
      <c r="AY160" s="244" t="s">
        <v>152</v>
      </c>
    </row>
    <row r="161" s="13" customFormat="1">
      <c r="A161" s="13"/>
      <c r="B161" s="234"/>
      <c r="C161" s="235"/>
      <c r="D161" s="229" t="s">
        <v>166</v>
      </c>
      <c r="E161" s="236" t="s">
        <v>44</v>
      </c>
      <c r="F161" s="237" t="s">
        <v>2062</v>
      </c>
      <c r="G161" s="235"/>
      <c r="H161" s="238">
        <v>-12.017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166</v>
      </c>
      <c r="AU161" s="244" t="s">
        <v>21</v>
      </c>
      <c r="AV161" s="13" t="s">
        <v>21</v>
      </c>
      <c r="AW161" s="13" t="s">
        <v>42</v>
      </c>
      <c r="AX161" s="13" t="s">
        <v>82</v>
      </c>
      <c r="AY161" s="244" t="s">
        <v>152</v>
      </c>
    </row>
    <row r="162" s="15" customFormat="1">
      <c r="A162" s="15"/>
      <c r="B162" s="278"/>
      <c r="C162" s="279"/>
      <c r="D162" s="229" t="s">
        <v>166</v>
      </c>
      <c r="E162" s="280" t="s">
        <v>2024</v>
      </c>
      <c r="F162" s="281" t="s">
        <v>1496</v>
      </c>
      <c r="G162" s="279"/>
      <c r="H162" s="282">
        <v>302.98500000000001</v>
      </c>
      <c r="I162" s="283"/>
      <c r="J162" s="279"/>
      <c r="K162" s="279"/>
      <c r="L162" s="284"/>
      <c r="M162" s="285"/>
      <c r="N162" s="286"/>
      <c r="O162" s="286"/>
      <c r="P162" s="286"/>
      <c r="Q162" s="286"/>
      <c r="R162" s="286"/>
      <c r="S162" s="286"/>
      <c r="T162" s="28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8" t="s">
        <v>166</v>
      </c>
      <c r="AU162" s="288" t="s">
        <v>21</v>
      </c>
      <c r="AV162" s="15" t="s">
        <v>167</v>
      </c>
      <c r="AW162" s="15" t="s">
        <v>42</v>
      </c>
      <c r="AX162" s="15" t="s">
        <v>82</v>
      </c>
      <c r="AY162" s="288" t="s">
        <v>152</v>
      </c>
    </row>
    <row r="163" s="13" customFormat="1">
      <c r="A163" s="13"/>
      <c r="B163" s="234"/>
      <c r="C163" s="235"/>
      <c r="D163" s="229" t="s">
        <v>166</v>
      </c>
      <c r="E163" s="236" t="s">
        <v>44</v>
      </c>
      <c r="F163" s="237" t="s">
        <v>2063</v>
      </c>
      <c r="G163" s="235"/>
      <c r="H163" s="238">
        <v>265.74000000000001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166</v>
      </c>
      <c r="AU163" s="244" t="s">
        <v>21</v>
      </c>
      <c r="AV163" s="13" t="s">
        <v>21</v>
      </c>
      <c r="AW163" s="13" t="s">
        <v>42</v>
      </c>
      <c r="AX163" s="13" t="s">
        <v>82</v>
      </c>
      <c r="AY163" s="244" t="s">
        <v>152</v>
      </c>
    </row>
    <row r="164" s="13" customFormat="1">
      <c r="A164" s="13"/>
      <c r="B164" s="234"/>
      <c r="C164" s="235"/>
      <c r="D164" s="229" t="s">
        <v>166</v>
      </c>
      <c r="E164" s="236" t="s">
        <v>44</v>
      </c>
      <c r="F164" s="237" t="s">
        <v>2064</v>
      </c>
      <c r="G164" s="235"/>
      <c r="H164" s="238">
        <v>-440.41199999999998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166</v>
      </c>
      <c r="AU164" s="244" t="s">
        <v>21</v>
      </c>
      <c r="AV164" s="13" t="s">
        <v>21</v>
      </c>
      <c r="AW164" s="13" t="s">
        <v>42</v>
      </c>
      <c r="AX164" s="13" t="s">
        <v>82</v>
      </c>
      <c r="AY164" s="244" t="s">
        <v>152</v>
      </c>
    </row>
    <row r="165" s="13" customFormat="1">
      <c r="A165" s="13"/>
      <c r="B165" s="234"/>
      <c r="C165" s="235"/>
      <c r="D165" s="229" t="s">
        <v>166</v>
      </c>
      <c r="E165" s="236" t="s">
        <v>44</v>
      </c>
      <c r="F165" s="237" t="s">
        <v>2065</v>
      </c>
      <c r="G165" s="235"/>
      <c r="H165" s="238">
        <v>18.899999999999999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166</v>
      </c>
      <c r="AU165" s="244" t="s">
        <v>21</v>
      </c>
      <c r="AV165" s="13" t="s">
        <v>21</v>
      </c>
      <c r="AW165" s="13" t="s">
        <v>42</v>
      </c>
      <c r="AX165" s="13" t="s">
        <v>82</v>
      </c>
      <c r="AY165" s="244" t="s">
        <v>152</v>
      </c>
    </row>
    <row r="166" s="13" customFormat="1">
      <c r="A166" s="13"/>
      <c r="B166" s="234"/>
      <c r="C166" s="235"/>
      <c r="D166" s="229" t="s">
        <v>166</v>
      </c>
      <c r="E166" s="236" t="s">
        <v>44</v>
      </c>
      <c r="F166" s="237" t="s">
        <v>2066</v>
      </c>
      <c r="G166" s="235"/>
      <c r="H166" s="238">
        <v>-4.4100000000000001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166</v>
      </c>
      <c r="AU166" s="244" t="s">
        <v>21</v>
      </c>
      <c r="AV166" s="13" t="s">
        <v>21</v>
      </c>
      <c r="AW166" s="13" t="s">
        <v>42</v>
      </c>
      <c r="AX166" s="13" t="s">
        <v>82</v>
      </c>
      <c r="AY166" s="244" t="s">
        <v>152</v>
      </c>
    </row>
    <row r="167" s="13" customFormat="1">
      <c r="A167" s="13"/>
      <c r="B167" s="234"/>
      <c r="C167" s="235"/>
      <c r="D167" s="229" t="s">
        <v>166</v>
      </c>
      <c r="E167" s="236" t="s">
        <v>44</v>
      </c>
      <c r="F167" s="237" t="s">
        <v>2067</v>
      </c>
      <c r="G167" s="235"/>
      <c r="H167" s="238">
        <v>246.68000000000001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166</v>
      </c>
      <c r="AU167" s="244" t="s">
        <v>21</v>
      </c>
      <c r="AV167" s="13" t="s">
        <v>21</v>
      </c>
      <c r="AW167" s="13" t="s">
        <v>42</v>
      </c>
      <c r="AX167" s="13" t="s">
        <v>82</v>
      </c>
      <c r="AY167" s="244" t="s">
        <v>152</v>
      </c>
    </row>
    <row r="168" s="13" customFormat="1">
      <c r="A168" s="13"/>
      <c r="B168" s="234"/>
      <c r="C168" s="235"/>
      <c r="D168" s="229" t="s">
        <v>166</v>
      </c>
      <c r="E168" s="236" t="s">
        <v>44</v>
      </c>
      <c r="F168" s="237" t="s">
        <v>2068</v>
      </c>
      <c r="G168" s="235"/>
      <c r="H168" s="238">
        <v>-54.212000000000003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166</v>
      </c>
      <c r="AU168" s="244" t="s">
        <v>21</v>
      </c>
      <c r="AV168" s="13" t="s">
        <v>21</v>
      </c>
      <c r="AW168" s="13" t="s">
        <v>42</v>
      </c>
      <c r="AX168" s="13" t="s">
        <v>82</v>
      </c>
      <c r="AY168" s="244" t="s">
        <v>152</v>
      </c>
    </row>
    <row r="169" s="13" customFormat="1">
      <c r="A169" s="13"/>
      <c r="B169" s="234"/>
      <c r="C169" s="235"/>
      <c r="D169" s="229" t="s">
        <v>166</v>
      </c>
      <c r="E169" s="236" t="s">
        <v>44</v>
      </c>
      <c r="F169" s="237" t="s">
        <v>2069</v>
      </c>
      <c r="G169" s="235"/>
      <c r="H169" s="238">
        <v>24.300000000000001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166</v>
      </c>
      <c r="AU169" s="244" t="s">
        <v>21</v>
      </c>
      <c r="AV169" s="13" t="s">
        <v>21</v>
      </c>
      <c r="AW169" s="13" t="s">
        <v>42</v>
      </c>
      <c r="AX169" s="13" t="s">
        <v>82</v>
      </c>
      <c r="AY169" s="244" t="s">
        <v>152</v>
      </c>
    </row>
    <row r="170" s="13" customFormat="1">
      <c r="A170" s="13"/>
      <c r="B170" s="234"/>
      <c r="C170" s="235"/>
      <c r="D170" s="229" t="s">
        <v>166</v>
      </c>
      <c r="E170" s="236" t="s">
        <v>44</v>
      </c>
      <c r="F170" s="237" t="s">
        <v>2070</v>
      </c>
      <c r="G170" s="235"/>
      <c r="H170" s="238">
        <v>-5.6699999999999999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166</v>
      </c>
      <c r="AU170" s="244" t="s">
        <v>21</v>
      </c>
      <c r="AV170" s="13" t="s">
        <v>21</v>
      </c>
      <c r="AW170" s="13" t="s">
        <v>42</v>
      </c>
      <c r="AX170" s="13" t="s">
        <v>82</v>
      </c>
      <c r="AY170" s="244" t="s">
        <v>152</v>
      </c>
    </row>
    <row r="171" s="15" customFormat="1">
      <c r="A171" s="15"/>
      <c r="B171" s="278"/>
      <c r="C171" s="279"/>
      <c r="D171" s="229" t="s">
        <v>166</v>
      </c>
      <c r="E171" s="280" t="s">
        <v>2021</v>
      </c>
      <c r="F171" s="281" t="s">
        <v>1496</v>
      </c>
      <c r="G171" s="279"/>
      <c r="H171" s="282">
        <v>50.915999999999997</v>
      </c>
      <c r="I171" s="283"/>
      <c r="J171" s="279"/>
      <c r="K171" s="279"/>
      <c r="L171" s="284"/>
      <c r="M171" s="285"/>
      <c r="N171" s="286"/>
      <c r="O171" s="286"/>
      <c r="P171" s="286"/>
      <c r="Q171" s="286"/>
      <c r="R171" s="286"/>
      <c r="S171" s="286"/>
      <c r="T171" s="28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8" t="s">
        <v>166</v>
      </c>
      <c r="AU171" s="288" t="s">
        <v>21</v>
      </c>
      <c r="AV171" s="15" t="s">
        <v>167</v>
      </c>
      <c r="AW171" s="15" t="s">
        <v>42</v>
      </c>
      <c r="AX171" s="15" t="s">
        <v>82</v>
      </c>
      <c r="AY171" s="288" t="s">
        <v>152</v>
      </c>
    </row>
    <row r="172" s="13" customFormat="1">
      <c r="A172" s="13"/>
      <c r="B172" s="234"/>
      <c r="C172" s="235"/>
      <c r="D172" s="229" t="s">
        <v>166</v>
      </c>
      <c r="E172" s="236" t="s">
        <v>44</v>
      </c>
      <c r="F172" s="237" t="s">
        <v>2071</v>
      </c>
      <c r="G172" s="235"/>
      <c r="H172" s="238">
        <v>161.92699999999999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166</v>
      </c>
      <c r="AU172" s="244" t="s">
        <v>21</v>
      </c>
      <c r="AV172" s="13" t="s">
        <v>21</v>
      </c>
      <c r="AW172" s="13" t="s">
        <v>42</v>
      </c>
      <c r="AX172" s="13" t="s">
        <v>90</v>
      </c>
      <c r="AY172" s="244" t="s">
        <v>152</v>
      </c>
    </row>
    <row r="173" s="2" customFormat="1" ht="33" customHeight="1">
      <c r="A173" s="42"/>
      <c r="B173" s="43"/>
      <c r="C173" s="216" t="s">
        <v>351</v>
      </c>
      <c r="D173" s="216" t="s">
        <v>155</v>
      </c>
      <c r="E173" s="217" t="s">
        <v>1498</v>
      </c>
      <c r="F173" s="218" t="s">
        <v>1499</v>
      </c>
      <c r="G173" s="219" t="s">
        <v>212</v>
      </c>
      <c r="H173" s="220">
        <v>68.233999999999995</v>
      </c>
      <c r="I173" s="221"/>
      <c r="J173" s="222">
        <f>ROUND(I173*H173,2)</f>
        <v>0</v>
      </c>
      <c r="K173" s="218" t="s">
        <v>251</v>
      </c>
      <c r="L173" s="48"/>
      <c r="M173" s="223" t="s">
        <v>44</v>
      </c>
      <c r="N173" s="224" t="s">
        <v>53</v>
      </c>
      <c r="O173" s="8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7" t="s">
        <v>171</v>
      </c>
      <c r="AT173" s="227" t="s">
        <v>155</v>
      </c>
      <c r="AU173" s="227" t="s">
        <v>21</v>
      </c>
      <c r="AY173" s="20" t="s">
        <v>152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90</v>
      </c>
      <c r="BK173" s="228">
        <f>ROUND(I173*H173,2)</f>
        <v>0</v>
      </c>
      <c r="BL173" s="20" t="s">
        <v>171</v>
      </c>
      <c r="BM173" s="227" t="s">
        <v>1500</v>
      </c>
    </row>
    <row r="174" s="2" customFormat="1">
      <c r="A174" s="42"/>
      <c r="B174" s="43"/>
      <c r="C174" s="44"/>
      <c r="D174" s="249" t="s">
        <v>253</v>
      </c>
      <c r="E174" s="44"/>
      <c r="F174" s="250" t="s">
        <v>1501</v>
      </c>
      <c r="G174" s="44"/>
      <c r="H174" s="44"/>
      <c r="I174" s="231"/>
      <c r="J174" s="44"/>
      <c r="K174" s="44"/>
      <c r="L174" s="48"/>
      <c r="M174" s="232"/>
      <c r="N174" s="233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253</v>
      </c>
      <c r="AU174" s="20" t="s">
        <v>21</v>
      </c>
    </row>
    <row r="175" s="13" customFormat="1">
      <c r="A175" s="13"/>
      <c r="B175" s="234"/>
      <c r="C175" s="235"/>
      <c r="D175" s="229" t="s">
        <v>166</v>
      </c>
      <c r="E175" s="236" t="s">
        <v>44</v>
      </c>
      <c r="F175" s="237" t="s">
        <v>2072</v>
      </c>
      <c r="G175" s="235"/>
      <c r="H175" s="238">
        <v>68.233999999999995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166</v>
      </c>
      <c r="AU175" s="244" t="s">
        <v>21</v>
      </c>
      <c r="AV175" s="13" t="s">
        <v>21</v>
      </c>
      <c r="AW175" s="13" t="s">
        <v>42</v>
      </c>
      <c r="AX175" s="13" t="s">
        <v>90</v>
      </c>
      <c r="AY175" s="244" t="s">
        <v>152</v>
      </c>
    </row>
    <row r="176" s="2" customFormat="1" ht="33" customHeight="1">
      <c r="A176" s="42"/>
      <c r="B176" s="43"/>
      <c r="C176" s="216" t="s">
        <v>357</v>
      </c>
      <c r="D176" s="216" t="s">
        <v>155</v>
      </c>
      <c r="E176" s="217" t="s">
        <v>1503</v>
      </c>
      <c r="F176" s="218" t="s">
        <v>1504</v>
      </c>
      <c r="G176" s="219" t="s">
        <v>212</v>
      </c>
      <c r="H176" s="220">
        <v>2.5459999999999998</v>
      </c>
      <c r="I176" s="221"/>
      <c r="J176" s="222">
        <f>ROUND(I176*H176,2)</f>
        <v>0</v>
      </c>
      <c r="K176" s="218" t="s">
        <v>251</v>
      </c>
      <c r="L176" s="48"/>
      <c r="M176" s="223" t="s">
        <v>44</v>
      </c>
      <c r="N176" s="224" t="s">
        <v>53</v>
      </c>
      <c r="O176" s="8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7" t="s">
        <v>171</v>
      </c>
      <c r="AT176" s="227" t="s">
        <v>155</v>
      </c>
      <c r="AU176" s="227" t="s">
        <v>21</v>
      </c>
      <c r="AY176" s="20" t="s">
        <v>152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90</v>
      </c>
      <c r="BK176" s="228">
        <f>ROUND(I176*H176,2)</f>
        <v>0</v>
      </c>
      <c r="BL176" s="20" t="s">
        <v>171</v>
      </c>
      <c r="BM176" s="227" t="s">
        <v>1505</v>
      </c>
    </row>
    <row r="177" s="2" customFormat="1">
      <c r="A177" s="42"/>
      <c r="B177" s="43"/>
      <c r="C177" s="44"/>
      <c r="D177" s="249" t="s">
        <v>253</v>
      </c>
      <c r="E177" s="44"/>
      <c r="F177" s="250" t="s">
        <v>1506</v>
      </c>
      <c r="G177" s="44"/>
      <c r="H177" s="44"/>
      <c r="I177" s="231"/>
      <c r="J177" s="44"/>
      <c r="K177" s="44"/>
      <c r="L177" s="48"/>
      <c r="M177" s="232"/>
      <c r="N177" s="233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253</v>
      </c>
      <c r="AU177" s="20" t="s">
        <v>21</v>
      </c>
    </row>
    <row r="178" s="13" customFormat="1">
      <c r="A178" s="13"/>
      <c r="B178" s="234"/>
      <c r="C178" s="235"/>
      <c r="D178" s="229" t="s">
        <v>166</v>
      </c>
      <c r="E178" s="236" t="s">
        <v>44</v>
      </c>
      <c r="F178" s="237" t="s">
        <v>2073</v>
      </c>
      <c r="G178" s="235"/>
      <c r="H178" s="238">
        <v>2.5459999999999998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166</v>
      </c>
      <c r="AU178" s="244" t="s">
        <v>21</v>
      </c>
      <c r="AV178" s="13" t="s">
        <v>21</v>
      </c>
      <c r="AW178" s="13" t="s">
        <v>42</v>
      </c>
      <c r="AX178" s="13" t="s">
        <v>90</v>
      </c>
      <c r="AY178" s="244" t="s">
        <v>152</v>
      </c>
    </row>
    <row r="179" s="2" customFormat="1" ht="24.15" customHeight="1">
      <c r="A179" s="42"/>
      <c r="B179" s="43"/>
      <c r="C179" s="216" t="s">
        <v>362</v>
      </c>
      <c r="D179" s="216" t="s">
        <v>155</v>
      </c>
      <c r="E179" s="217" t="s">
        <v>1508</v>
      </c>
      <c r="F179" s="218" t="s">
        <v>1509</v>
      </c>
      <c r="G179" s="219" t="s">
        <v>212</v>
      </c>
      <c r="H179" s="220">
        <v>76.5</v>
      </c>
      <c r="I179" s="221"/>
      <c r="J179" s="222">
        <f>ROUND(I179*H179,2)</f>
        <v>0</v>
      </c>
      <c r="K179" s="218" t="s">
        <v>251</v>
      </c>
      <c r="L179" s="48"/>
      <c r="M179" s="223" t="s">
        <v>44</v>
      </c>
      <c r="N179" s="224" t="s">
        <v>53</v>
      </c>
      <c r="O179" s="8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27" t="s">
        <v>171</v>
      </c>
      <c r="AT179" s="227" t="s">
        <v>155</v>
      </c>
      <c r="AU179" s="227" t="s">
        <v>21</v>
      </c>
      <c r="AY179" s="20" t="s">
        <v>152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90</v>
      </c>
      <c r="BK179" s="228">
        <f>ROUND(I179*H179,2)</f>
        <v>0</v>
      </c>
      <c r="BL179" s="20" t="s">
        <v>171</v>
      </c>
      <c r="BM179" s="227" t="s">
        <v>1510</v>
      </c>
    </row>
    <row r="180" s="2" customFormat="1">
      <c r="A180" s="42"/>
      <c r="B180" s="43"/>
      <c r="C180" s="44"/>
      <c r="D180" s="249" t="s">
        <v>253</v>
      </c>
      <c r="E180" s="44"/>
      <c r="F180" s="250" t="s">
        <v>1511</v>
      </c>
      <c r="G180" s="44"/>
      <c r="H180" s="44"/>
      <c r="I180" s="231"/>
      <c r="J180" s="44"/>
      <c r="K180" s="44"/>
      <c r="L180" s="48"/>
      <c r="M180" s="232"/>
      <c r="N180" s="233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253</v>
      </c>
      <c r="AU180" s="20" t="s">
        <v>21</v>
      </c>
    </row>
    <row r="181" s="13" customFormat="1">
      <c r="A181" s="13"/>
      <c r="B181" s="234"/>
      <c r="C181" s="235"/>
      <c r="D181" s="229" t="s">
        <v>166</v>
      </c>
      <c r="E181" s="236" t="s">
        <v>44</v>
      </c>
      <c r="F181" s="237" t="s">
        <v>2074</v>
      </c>
      <c r="G181" s="235"/>
      <c r="H181" s="238">
        <v>76.5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166</v>
      </c>
      <c r="AU181" s="244" t="s">
        <v>21</v>
      </c>
      <c r="AV181" s="13" t="s">
        <v>21</v>
      </c>
      <c r="AW181" s="13" t="s">
        <v>42</v>
      </c>
      <c r="AX181" s="13" t="s">
        <v>90</v>
      </c>
      <c r="AY181" s="244" t="s">
        <v>152</v>
      </c>
    </row>
    <row r="182" s="2" customFormat="1" ht="24.15" customHeight="1">
      <c r="A182" s="42"/>
      <c r="B182" s="43"/>
      <c r="C182" s="216" t="s">
        <v>370</v>
      </c>
      <c r="D182" s="216" t="s">
        <v>155</v>
      </c>
      <c r="E182" s="217" t="s">
        <v>2075</v>
      </c>
      <c r="F182" s="218" t="s">
        <v>2076</v>
      </c>
      <c r="G182" s="219" t="s">
        <v>283</v>
      </c>
      <c r="H182" s="220">
        <v>19</v>
      </c>
      <c r="I182" s="221"/>
      <c r="J182" s="222">
        <f>ROUND(I182*H182,2)</f>
        <v>0</v>
      </c>
      <c r="K182" s="218" t="s">
        <v>251</v>
      </c>
      <c r="L182" s="48"/>
      <c r="M182" s="223" t="s">
        <v>44</v>
      </c>
      <c r="N182" s="224" t="s">
        <v>53</v>
      </c>
      <c r="O182" s="88"/>
      <c r="P182" s="225">
        <f>O182*H182</f>
        <v>0</v>
      </c>
      <c r="Q182" s="225">
        <v>0.0027000000000000001</v>
      </c>
      <c r="R182" s="225">
        <f>Q182*H182</f>
        <v>0.051300000000000005</v>
      </c>
      <c r="S182" s="225">
        <v>0</v>
      </c>
      <c r="T182" s="226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7" t="s">
        <v>171</v>
      </c>
      <c r="AT182" s="227" t="s">
        <v>155</v>
      </c>
      <c r="AU182" s="227" t="s">
        <v>21</v>
      </c>
      <c r="AY182" s="20" t="s">
        <v>152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90</v>
      </c>
      <c r="BK182" s="228">
        <f>ROUND(I182*H182,2)</f>
        <v>0</v>
      </c>
      <c r="BL182" s="20" t="s">
        <v>171</v>
      </c>
      <c r="BM182" s="227" t="s">
        <v>2077</v>
      </c>
    </row>
    <row r="183" s="2" customFormat="1">
      <c r="A183" s="42"/>
      <c r="B183" s="43"/>
      <c r="C183" s="44"/>
      <c r="D183" s="249" t="s">
        <v>253</v>
      </c>
      <c r="E183" s="44"/>
      <c r="F183" s="250" t="s">
        <v>2078</v>
      </c>
      <c r="G183" s="44"/>
      <c r="H183" s="44"/>
      <c r="I183" s="231"/>
      <c r="J183" s="44"/>
      <c r="K183" s="44"/>
      <c r="L183" s="48"/>
      <c r="M183" s="232"/>
      <c r="N183" s="233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253</v>
      </c>
      <c r="AU183" s="20" t="s">
        <v>21</v>
      </c>
    </row>
    <row r="184" s="13" customFormat="1">
      <c r="A184" s="13"/>
      <c r="B184" s="234"/>
      <c r="C184" s="235"/>
      <c r="D184" s="229" t="s">
        <v>166</v>
      </c>
      <c r="E184" s="236" t="s">
        <v>44</v>
      </c>
      <c r="F184" s="237" t="s">
        <v>362</v>
      </c>
      <c r="G184" s="235"/>
      <c r="H184" s="238">
        <v>19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166</v>
      </c>
      <c r="AU184" s="244" t="s">
        <v>21</v>
      </c>
      <c r="AV184" s="13" t="s">
        <v>21</v>
      </c>
      <c r="AW184" s="13" t="s">
        <v>42</v>
      </c>
      <c r="AX184" s="13" t="s">
        <v>90</v>
      </c>
      <c r="AY184" s="244" t="s">
        <v>152</v>
      </c>
    </row>
    <row r="185" s="2" customFormat="1" ht="21.75" customHeight="1">
      <c r="A185" s="42"/>
      <c r="B185" s="43"/>
      <c r="C185" s="216" t="s">
        <v>7</v>
      </c>
      <c r="D185" s="216" t="s">
        <v>155</v>
      </c>
      <c r="E185" s="217" t="s">
        <v>1527</v>
      </c>
      <c r="F185" s="218" t="s">
        <v>1528</v>
      </c>
      <c r="G185" s="219" t="s">
        <v>219</v>
      </c>
      <c r="H185" s="220">
        <v>1479.6600000000001</v>
      </c>
      <c r="I185" s="221"/>
      <c r="J185" s="222">
        <f>ROUND(I185*H185,2)</f>
        <v>0</v>
      </c>
      <c r="K185" s="218" t="s">
        <v>251</v>
      </c>
      <c r="L185" s="48"/>
      <c r="M185" s="223" t="s">
        <v>44</v>
      </c>
      <c r="N185" s="224" t="s">
        <v>53</v>
      </c>
      <c r="O185" s="88"/>
      <c r="P185" s="225">
        <f>O185*H185</f>
        <v>0</v>
      </c>
      <c r="Q185" s="225">
        <v>0.00084000000000000003</v>
      </c>
      <c r="R185" s="225">
        <f>Q185*H185</f>
        <v>1.2429144000000001</v>
      </c>
      <c r="S185" s="225">
        <v>0</v>
      </c>
      <c r="T185" s="226">
        <f>S185*H185</f>
        <v>0</v>
      </c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R185" s="227" t="s">
        <v>171</v>
      </c>
      <c r="AT185" s="227" t="s">
        <v>155</v>
      </c>
      <c r="AU185" s="227" t="s">
        <v>21</v>
      </c>
      <c r="AY185" s="20" t="s">
        <v>152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90</v>
      </c>
      <c r="BK185" s="228">
        <f>ROUND(I185*H185,2)</f>
        <v>0</v>
      </c>
      <c r="BL185" s="20" t="s">
        <v>171</v>
      </c>
      <c r="BM185" s="227" t="s">
        <v>1529</v>
      </c>
    </row>
    <row r="186" s="2" customFormat="1">
      <c r="A186" s="42"/>
      <c r="B186" s="43"/>
      <c r="C186" s="44"/>
      <c r="D186" s="249" t="s">
        <v>253</v>
      </c>
      <c r="E186" s="44"/>
      <c r="F186" s="250" t="s">
        <v>1530</v>
      </c>
      <c r="G186" s="44"/>
      <c r="H186" s="44"/>
      <c r="I186" s="231"/>
      <c r="J186" s="44"/>
      <c r="K186" s="44"/>
      <c r="L186" s="48"/>
      <c r="M186" s="232"/>
      <c r="N186" s="233"/>
      <c r="O186" s="88"/>
      <c r="P186" s="88"/>
      <c r="Q186" s="88"/>
      <c r="R186" s="88"/>
      <c r="S186" s="88"/>
      <c r="T186" s="89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T186" s="20" t="s">
        <v>253</v>
      </c>
      <c r="AU186" s="20" t="s">
        <v>21</v>
      </c>
    </row>
    <row r="187" s="13" customFormat="1">
      <c r="A187" s="13"/>
      <c r="B187" s="234"/>
      <c r="C187" s="235"/>
      <c r="D187" s="229" t="s">
        <v>166</v>
      </c>
      <c r="E187" s="236" t="s">
        <v>44</v>
      </c>
      <c r="F187" s="237" t="s">
        <v>2079</v>
      </c>
      <c r="G187" s="235"/>
      <c r="H187" s="238">
        <v>962.04999999999995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166</v>
      </c>
      <c r="AU187" s="244" t="s">
        <v>21</v>
      </c>
      <c r="AV187" s="13" t="s">
        <v>21</v>
      </c>
      <c r="AW187" s="13" t="s">
        <v>42</v>
      </c>
      <c r="AX187" s="13" t="s">
        <v>82</v>
      </c>
      <c r="AY187" s="244" t="s">
        <v>152</v>
      </c>
    </row>
    <row r="188" s="13" customFormat="1">
      <c r="A188" s="13"/>
      <c r="B188" s="234"/>
      <c r="C188" s="235"/>
      <c r="D188" s="229" t="s">
        <v>166</v>
      </c>
      <c r="E188" s="236" t="s">
        <v>44</v>
      </c>
      <c r="F188" s="237" t="s">
        <v>2080</v>
      </c>
      <c r="G188" s="235"/>
      <c r="H188" s="238">
        <v>406.61000000000001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166</v>
      </c>
      <c r="AU188" s="244" t="s">
        <v>21</v>
      </c>
      <c r="AV188" s="13" t="s">
        <v>21</v>
      </c>
      <c r="AW188" s="13" t="s">
        <v>42</v>
      </c>
      <c r="AX188" s="13" t="s">
        <v>82</v>
      </c>
      <c r="AY188" s="244" t="s">
        <v>152</v>
      </c>
    </row>
    <row r="189" s="13" customFormat="1">
      <c r="A189" s="13"/>
      <c r="B189" s="234"/>
      <c r="C189" s="235"/>
      <c r="D189" s="229" t="s">
        <v>166</v>
      </c>
      <c r="E189" s="236" t="s">
        <v>44</v>
      </c>
      <c r="F189" s="237" t="s">
        <v>2081</v>
      </c>
      <c r="G189" s="235"/>
      <c r="H189" s="238">
        <v>111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166</v>
      </c>
      <c r="AU189" s="244" t="s">
        <v>21</v>
      </c>
      <c r="AV189" s="13" t="s">
        <v>21</v>
      </c>
      <c r="AW189" s="13" t="s">
        <v>42</v>
      </c>
      <c r="AX189" s="13" t="s">
        <v>82</v>
      </c>
      <c r="AY189" s="244" t="s">
        <v>152</v>
      </c>
    </row>
    <row r="190" s="14" customFormat="1">
      <c r="A190" s="14"/>
      <c r="B190" s="251"/>
      <c r="C190" s="252"/>
      <c r="D190" s="229" t="s">
        <v>166</v>
      </c>
      <c r="E190" s="253" t="s">
        <v>44</v>
      </c>
      <c r="F190" s="254" t="s">
        <v>261</v>
      </c>
      <c r="G190" s="252"/>
      <c r="H190" s="255">
        <v>1479.6600000000001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166</v>
      </c>
      <c r="AU190" s="261" t="s">
        <v>21</v>
      </c>
      <c r="AV190" s="14" t="s">
        <v>171</v>
      </c>
      <c r="AW190" s="14" t="s">
        <v>42</v>
      </c>
      <c r="AX190" s="14" t="s">
        <v>90</v>
      </c>
      <c r="AY190" s="261" t="s">
        <v>152</v>
      </c>
    </row>
    <row r="191" s="2" customFormat="1" ht="24.15" customHeight="1">
      <c r="A191" s="42"/>
      <c r="B191" s="43"/>
      <c r="C191" s="216" t="s">
        <v>380</v>
      </c>
      <c r="D191" s="216" t="s">
        <v>155</v>
      </c>
      <c r="E191" s="217" t="s">
        <v>1537</v>
      </c>
      <c r="F191" s="218" t="s">
        <v>1538</v>
      </c>
      <c r="G191" s="219" t="s">
        <v>219</v>
      </c>
      <c r="H191" s="220">
        <v>1479.6600000000001</v>
      </c>
      <c r="I191" s="221"/>
      <c r="J191" s="222">
        <f>ROUND(I191*H191,2)</f>
        <v>0</v>
      </c>
      <c r="K191" s="218" t="s">
        <v>251</v>
      </c>
      <c r="L191" s="48"/>
      <c r="M191" s="223" t="s">
        <v>44</v>
      </c>
      <c r="N191" s="224" t="s">
        <v>53</v>
      </c>
      <c r="O191" s="88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7" t="s">
        <v>171</v>
      </c>
      <c r="AT191" s="227" t="s">
        <v>155</v>
      </c>
      <c r="AU191" s="227" t="s">
        <v>21</v>
      </c>
      <c r="AY191" s="20" t="s">
        <v>152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90</v>
      </c>
      <c r="BK191" s="228">
        <f>ROUND(I191*H191,2)</f>
        <v>0</v>
      </c>
      <c r="BL191" s="20" t="s">
        <v>171</v>
      </c>
      <c r="BM191" s="227" t="s">
        <v>1539</v>
      </c>
    </row>
    <row r="192" s="2" customFormat="1">
      <c r="A192" s="42"/>
      <c r="B192" s="43"/>
      <c r="C192" s="44"/>
      <c r="D192" s="249" t="s">
        <v>253</v>
      </c>
      <c r="E192" s="44"/>
      <c r="F192" s="250" t="s">
        <v>1540</v>
      </c>
      <c r="G192" s="44"/>
      <c r="H192" s="44"/>
      <c r="I192" s="231"/>
      <c r="J192" s="44"/>
      <c r="K192" s="44"/>
      <c r="L192" s="48"/>
      <c r="M192" s="232"/>
      <c r="N192" s="233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253</v>
      </c>
      <c r="AU192" s="20" t="s">
        <v>21</v>
      </c>
    </row>
    <row r="193" s="13" customFormat="1">
      <c r="A193" s="13"/>
      <c r="B193" s="234"/>
      <c r="C193" s="235"/>
      <c r="D193" s="229" t="s">
        <v>166</v>
      </c>
      <c r="E193" s="236" t="s">
        <v>44</v>
      </c>
      <c r="F193" s="237" t="s">
        <v>2079</v>
      </c>
      <c r="G193" s="235"/>
      <c r="H193" s="238">
        <v>962.04999999999995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166</v>
      </c>
      <c r="AU193" s="244" t="s">
        <v>21</v>
      </c>
      <c r="AV193" s="13" t="s">
        <v>21</v>
      </c>
      <c r="AW193" s="13" t="s">
        <v>42</v>
      </c>
      <c r="AX193" s="13" t="s">
        <v>82</v>
      </c>
      <c r="AY193" s="244" t="s">
        <v>152</v>
      </c>
    </row>
    <row r="194" s="13" customFormat="1">
      <c r="A194" s="13"/>
      <c r="B194" s="234"/>
      <c r="C194" s="235"/>
      <c r="D194" s="229" t="s">
        <v>166</v>
      </c>
      <c r="E194" s="236" t="s">
        <v>44</v>
      </c>
      <c r="F194" s="237" t="s">
        <v>2080</v>
      </c>
      <c r="G194" s="235"/>
      <c r="H194" s="238">
        <v>406.61000000000001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166</v>
      </c>
      <c r="AU194" s="244" t="s">
        <v>21</v>
      </c>
      <c r="AV194" s="13" t="s">
        <v>21</v>
      </c>
      <c r="AW194" s="13" t="s">
        <v>42</v>
      </c>
      <c r="AX194" s="13" t="s">
        <v>82</v>
      </c>
      <c r="AY194" s="244" t="s">
        <v>152</v>
      </c>
    </row>
    <row r="195" s="13" customFormat="1">
      <c r="A195" s="13"/>
      <c r="B195" s="234"/>
      <c r="C195" s="235"/>
      <c r="D195" s="229" t="s">
        <v>166</v>
      </c>
      <c r="E195" s="236" t="s">
        <v>44</v>
      </c>
      <c r="F195" s="237" t="s">
        <v>2081</v>
      </c>
      <c r="G195" s="235"/>
      <c r="H195" s="238">
        <v>111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166</v>
      </c>
      <c r="AU195" s="244" t="s">
        <v>21</v>
      </c>
      <c r="AV195" s="13" t="s">
        <v>21</v>
      </c>
      <c r="AW195" s="13" t="s">
        <v>42</v>
      </c>
      <c r="AX195" s="13" t="s">
        <v>82</v>
      </c>
      <c r="AY195" s="244" t="s">
        <v>152</v>
      </c>
    </row>
    <row r="196" s="14" customFormat="1">
      <c r="A196" s="14"/>
      <c r="B196" s="251"/>
      <c r="C196" s="252"/>
      <c r="D196" s="229" t="s">
        <v>166</v>
      </c>
      <c r="E196" s="253" t="s">
        <v>44</v>
      </c>
      <c r="F196" s="254" t="s">
        <v>261</v>
      </c>
      <c r="G196" s="252"/>
      <c r="H196" s="255">
        <v>1479.6600000000001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166</v>
      </c>
      <c r="AU196" s="261" t="s">
        <v>21</v>
      </c>
      <c r="AV196" s="14" t="s">
        <v>171</v>
      </c>
      <c r="AW196" s="14" t="s">
        <v>42</v>
      </c>
      <c r="AX196" s="14" t="s">
        <v>90</v>
      </c>
      <c r="AY196" s="261" t="s">
        <v>152</v>
      </c>
    </row>
    <row r="197" s="2" customFormat="1" ht="37.8" customHeight="1">
      <c r="A197" s="42"/>
      <c r="B197" s="43"/>
      <c r="C197" s="216" t="s">
        <v>390</v>
      </c>
      <c r="D197" s="216" t="s">
        <v>155</v>
      </c>
      <c r="E197" s="217" t="s">
        <v>1545</v>
      </c>
      <c r="F197" s="218" t="s">
        <v>1546</v>
      </c>
      <c r="G197" s="219" t="s">
        <v>212</v>
      </c>
      <c r="H197" s="220">
        <v>214.792</v>
      </c>
      <c r="I197" s="221"/>
      <c r="J197" s="222">
        <f>ROUND(I197*H197,2)</f>
        <v>0</v>
      </c>
      <c r="K197" s="218" t="s">
        <v>251</v>
      </c>
      <c r="L197" s="48"/>
      <c r="M197" s="223" t="s">
        <v>44</v>
      </c>
      <c r="N197" s="224" t="s">
        <v>53</v>
      </c>
      <c r="O197" s="88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7" t="s">
        <v>171</v>
      </c>
      <c r="AT197" s="227" t="s">
        <v>155</v>
      </c>
      <c r="AU197" s="227" t="s">
        <v>21</v>
      </c>
      <c r="AY197" s="20" t="s">
        <v>152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90</v>
      </c>
      <c r="BK197" s="228">
        <f>ROUND(I197*H197,2)</f>
        <v>0</v>
      </c>
      <c r="BL197" s="20" t="s">
        <v>171</v>
      </c>
      <c r="BM197" s="227" t="s">
        <v>1547</v>
      </c>
    </row>
    <row r="198" s="2" customFormat="1">
      <c r="A198" s="42"/>
      <c r="B198" s="43"/>
      <c r="C198" s="44"/>
      <c r="D198" s="249" t="s">
        <v>253</v>
      </c>
      <c r="E198" s="44"/>
      <c r="F198" s="250" t="s">
        <v>1548</v>
      </c>
      <c r="G198" s="44"/>
      <c r="H198" s="44"/>
      <c r="I198" s="231"/>
      <c r="J198" s="44"/>
      <c r="K198" s="44"/>
      <c r="L198" s="48"/>
      <c r="M198" s="232"/>
      <c r="N198" s="233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253</v>
      </c>
      <c r="AU198" s="20" t="s">
        <v>21</v>
      </c>
    </row>
    <row r="199" s="13" customFormat="1">
      <c r="A199" s="13"/>
      <c r="B199" s="234"/>
      <c r="C199" s="235"/>
      <c r="D199" s="229" t="s">
        <v>166</v>
      </c>
      <c r="E199" s="236" t="s">
        <v>44</v>
      </c>
      <c r="F199" s="237" t="s">
        <v>2082</v>
      </c>
      <c r="G199" s="235"/>
      <c r="H199" s="238">
        <v>214.792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166</v>
      </c>
      <c r="AU199" s="244" t="s">
        <v>21</v>
      </c>
      <c r="AV199" s="13" t="s">
        <v>21</v>
      </c>
      <c r="AW199" s="13" t="s">
        <v>42</v>
      </c>
      <c r="AX199" s="13" t="s">
        <v>90</v>
      </c>
      <c r="AY199" s="244" t="s">
        <v>152</v>
      </c>
    </row>
    <row r="200" s="2" customFormat="1" ht="37.8" customHeight="1">
      <c r="A200" s="42"/>
      <c r="B200" s="43"/>
      <c r="C200" s="216" t="s">
        <v>396</v>
      </c>
      <c r="D200" s="216" t="s">
        <v>155</v>
      </c>
      <c r="E200" s="217" t="s">
        <v>1550</v>
      </c>
      <c r="F200" s="218" t="s">
        <v>1551</v>
      </c>
      <c r="G200" s="219" t="s">
        <v>212</v>
      </c>
      <c r="H200" s="220">
        <v>246.505</v>
      </c>
      <c r="I200" s="221"/>
      <c r="J200" s="222">
        <f>ROUND(I200*H200,2)</f>
        <v>0</v>
      </c>
      <c r="K200" s="218" t="s">
        <v>251</v>
      </c>
      <c r="L200" s="48"/>
      <c r="M200" s="223" t="s">
        <v>44</v>
      </c>
      <c r="N200" s="224" t="s">
        <v>53</v>
      </c>
      <c r="O200" s="88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27" t="s">
        <v>171</v>
      </c>
      <c r="AT200" s="227" t="s">
        <v>155</v>
      </c>
      <c r="AU200" s="227" t="s">
        <v>21</v>
      </c>
      <c r="AY200" s="20" t="s">
        <v>152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90</v>
      </c>
      <c r="BK200" s="228">
        <f>ROUND(I200*H200,2)</f>
        <v>0</v>
      </c>
      <c r="BL200" s="20" t="s">
        <v>171</v>
      </c>
      <c r="BM200" s="227" t="s">
        <v>1552</v>
      </c>
    </row>
    <row r="201" s="2" customFormat="1">
      <c r="A201" s="42"/>
      <c r="B201" s="43"/>
      <c r="C201" s="44"/>
      <c r="D201" s="249" t="s">
        <v>253</v>
      </c>
      <c r="E201" s="44"/>
      <c r="F201" s="250" t="s">
        <v>1553</v>
      </c>
      <c r="G201" s="44"/>
      <c r="H201" s="44"/>
      <c r="I201" s="231"/>
      <c r="J201" s="44"/>
      <c r="K201" s="44"/>
      <c r="L201" s="48"/>
      <c r="M201" s="232"/>
      <c r="N201" s="233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253</v>
      </c>
      <c r="AU201" s="20" t="s">
        <v>21</v>
      </c>
    </row>
    <row r="202" s="13" customFormat="1">
      <c r="A202" s="13"/>
      <c r="B202" s="234"/>
      <c r="C202" s="235"/>
      <c r="D202" s="229" t="s">
        <v>166</v>
      </c>
      <c r="E202" s="236" t="s">
        <v>44</v>
      </c>
      <c r="F202" s="237" t="s">
        <v>1554</v>
      </c>
      <c r="G202" s="235"/>
      <c r="H202" s="238">
        <v>246.505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166</v>
      </c>
      <c r="AU202" s="244" t="s">
        <v>21</v>
      </c>
      <c r="AV202" s="13" t="s">
        <v>21</v>
      </c>
      <c r="AW202" s="13" t="s">
        <v>42</v>
      </c>
      <c r="AX202" s="13" t="s">
        <v>90</v>
      </c>
      <c r="AY202" s="244" t="s">
        <v>152</v>
      </c>
    </row>
    <row r="203" s="2" customFormat="1" ht="24.15" customHeight="1">
      <c r="A203" s="42"/>
      <c r="B203" s="43"/>
      <c r="C203" s="216" t="s">
        <v>403</v>
      </c>
      <c r="D203" s="216" t="s">
        <v>155</v>
      </c>
      <c r="E203" s="217" t="s">
        <v>358</v>
      </c>
      <c r="F203" s="218" t="s">
        <v>359</v>
      </c>
      <c r="G203" s="219" t="s">
        <v>212</v>
      </c>
      <c r="H203" s="220">
        <v>107.396</v>
      </c>
      <c r="I203" s="221"/>
      <c r="J203" s="222">
        <f>ROUND(I203*H203,2)</f>
        <v>0</v>
      </c>
      <c r="K203" s="218" t="s">
        <v>251</v>
      </c>
      <c r="L203" s="48"/>
      <c r="M203" s="223" t="s">
        <v>44</v>
      </c>
      <c r="N203" s="224" t="s">
        <v>53</v>
      </c>
      <c r="O203" s="88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R203" s="227" t="s">
        <v>171</v>
      </c>
      <c r="AT203" s="227" t="s">
        <v>155</v>
      </c>
      <c r="AU203" s="227" t="s">
        <v>21</v>
      </c>
      <c r="AY203" s="20" t="s">
        <v>152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90</v>
      </c>
      <c r="BK203" s="228">
        <f>ROUND(I203*H203,2)</f>
        <v>0</v>
      </c>
      <c r="BL203" s="20" t="s">
        <v>171</v>
      </c>
      <c r="BM203" s="227" t="s">
        <v>1555</v>
      </c>
    </row>
    <row r="204" s="2" customFormat="1">
      <c r="A204" s="42"/>
      <c r="B204" s="43"/>
      <c r="C204" s="44"/>
      <c r="D204" s="249" t="s">
        <v>253</v>
      </c>
      <c r="E204" s="44"/>
      <c r="F204" s="250" t="s">
        <v>361</v>
      </c>
      <c r="G204" s="44"/>
      <c r="H204" s="44"/>
      <c r="I204" s="231"/>
      <c r="J204" s="44"/>
      <c r="K204" s="44"/>
      <c r="L204" s="48"/>
      <c r="M204" s="232"/>
      <c r="N204" s="233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0" t="s">
        <v>253</v>
      </c>
      <c r="AU204" s="20" t="s">
        <v>21</v>
      </c>
    </row>
    <row r="205" s="13" customFormat="1">
      <c r="A205" s="13"/>
      <c r="B205" s="234"/>
      <c r="C205" s="235"/>
      <c r="D205" s="229" t="s">
        <v>166</v>
      </c>
      <c r="E205" s="236" t="s">
        <v>44</v>
      </c>
      <c r="F205" s="237" t="s">
        <v>2083</v>
      </c>
      <c r="G205" s="235"/>
      <c r="H205" s="238">
        <v>107.396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166</v>
      </c>
      <c r="AU205" s="244" t="s">
        <v>21</v>
      </c>
      <c r="AV205" s="13" t="s">
        <v>21</v>
      </c>
      <c r="AW205" s="13" t="s">
        <v>42</v>
      </c>
      <c r="AX205" s="13" t="s">
        <v>90</v>
      </c>
      <c r="AY205" s="244" t="s">
        <v>152</v>
      </c>
    </row>
    <row r="206" s="2" customFormat="1" ht="24.15" customHeight="1">
      <c r="A206" s="42"/>
      <c r="B206" s="43"/>
      <c r="C206" s="216" t="s">
        <v>413</v>
      </c>
      <c r="D206" s="216" t="s">
        <v>155</v>
      </c>
      <c r="E206" s="217" t="s">
        <v>363</v>
      </c>
      <c r="F206" s="218" t="s">
        <v>364</v>
      </c>
      <c r="G206" s="219" t="s">
        <v>365</v>
      </c>
      <c r="H206" s="220">
        <v>493.00999999999999</v>
      </c>
      <c r="I206" s="221"/>
      <c r="J206" s="222">
        <f>ROUND(I206*H206,2)</f>
        <v>0</v>
      </c>
      <c r="K206" s="218" t="s">
        <v>251</v>
      </c>
      <c r="L206" s="48"/>
      <c r="M206" s="223" t="s">
        <v>44</v>
      </c>
      <c r="N206" s="224" t="s">
        <v>53</v>
      </c>
      <c r="O206" s="88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27" t="s">
        <v>171</v>
      </c>
      <c r="AT206" s="227" t="s">
        <v>155</v>
      </c>
      <c r="AU206" s="227" t="s">
        <v>21</v>
      </c>
      <c r="AY206" s="20" t="s">
        <v>152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90</v>
      </c>
      <c r="BK206" s="228">
        <f>ROUND(I206*H206,2)</f>
        <v>0</v>
      </c>
      <c r="BL206" s="20" t="s">
        <v>171</v>
      </c>
      <c r="BM206" s="227" t="s">
        <v>1557</v>
      </c>
    </row>
    <row r="207" s="2" customFormat="1">
      <c r="A207" s="42"/>
      <c r="B207" s="43"/>
      <c r="C207" s="44"/>
      <c r="D207" s="249" t="s">
        <v>253</v>
      </c>
      <c r="E207" s="44"/>
      <c r="F207" s="250" t="s">
        <v>367</v>
      </c>
      <c r="G207" s="44"/>
      <c r="H207" s="44"/>
      <c r="I207" s="231"/>
      <c r="J207" s="44"/>
      <c r="K207" s="44"/>
      <c r="L207" s="48"/>
      <c r="M207" s="232"/>
      <c r="N207" s="233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253</v>
      </c>
      <c r="AU207" s="20" t="s">
        <v>21</v>
      </c>
    </row>
    <row r="208" s="13" customFormat="1">
      <c r="A208" s="13"/>
      <c r="B208" s="234"/>
      <c r="C208" s="235"/>
      <c r="D208" s="229" t="s">
        <v>166</v>
      </c>
      <c r="E208" s="236" t="s">
        <v>44</v>
      </c>
      <c r="F208" s="237" t="s">
        <v>1558</v>
      </c>
      <c r="G208" s="235"/>
      <c r="H208" s="238">
        <v>493.00999999999999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166</v>
      </c>
      <c r="AU208" s="244" t="s">
        <v>21</v>
      </c>
      <c r="AV208" s="13" t="s">
        <v>21</v>
      </c>
      <c r="AW208" s="13" t="s">
        <v>42</v>
      </c>
      <c r="AX208" s="13" t="s">
        <v>90</v>
      </c>
      <c r="AY208" s="244" t="s">
        <v>152</v>
      </c>
    </row>
    <row r="209" s="2" customFormat="1" ht="24.15" customHeight="1">
      <c r="A209" s="42"/>
      <c r="B209" s="43"/>
      <c r="C209" s="216" t="s">
        <v>419</v>
      </c>
      <c r="D209" s="216" t="s">
        <v>155</v>
      </c>
      <c r="E209" s="217" t="s">
        <v>371</v>
      </c>
      <c r="F209" s="218" t="s">
        <v>372</v>
      </c>
      <c r="G209" s="219" t="s">
        <v>212</v>
      </c>
      <c r="H209" s="220">
        <v>246.505</v>
      </c>
      <c r="I209" s="221"/>
      <c r="J209" s="222">
        <f>ROUND(I209*H209,2)</f>
        <v>0</v>
      </c>
      <c r="K209" s="218" t="s">
        <v>251</v>
      </c>
      <c r="L209" s="48"/>
      <c r="M209" s="223" t="s">
        <v>44</v>
      </c>
      <c r="N209" s="224" t="s">
        <v>53</v>
      </c>
      <c r="O209" s="8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27" t="s">
        <v>171</v>
      </c>
      <c r="AT209" s="227" t="s">
        <v>155</v>
      </c>
      <c r="AU209" s="227" t="s">
        <v>21</v>
      </c>
      <c r="AY209" s="20" t="s">
        <v>152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90</v>
      </c>
      <c r="BK209" s="228">
        <f>ROUND(I209*H209,2)</f>
        <v>0</v>
      </c>
      <c r="BL209" s="20" t="s">
        <v>171</v>
      </c>
      <c r="BM209" s="227" t="s">
        <v>1559</v>
      </c>
    </row>
    <row r="210" s="2" customFormat="1">
      <c r="A210" s="42"/>
      <c r="B210" s="43"/>
      <c r="C210" s="44"/>
      <c r="D210" s="249" t="s">
        <v>253</v>
      </c>
      <c r="E210" s="44"/>
      <c r="F210" s="250" t="s">
        <v>374</v>
      </c>
      <c r="G210" s="44"/>
      <c r="H210" s="44"/>
      <c r="I210" s="231"/>
      <c r="J210" s="44"/>
      <c r="K210" s="44"/>
      <c r="L210" s="48"/>
      <c r="M210" s="232"/>
      <c r="N210" s="233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253</v>
      </c>
      <c r="AU210" s="20" t="s">
        <v>21</v>
      </c>
    </row>
    <row r="211" s="13" customFormat="1">
      <c r="A211" s="13"/>
      <c r="B211" s="234"/>
      <c r="C211" s="235"/>
      <c r="D211" s="229" t="s">
        <v>166</v>
      </c>
      <c r="E211" s="236" t="s">
        <v>44</v>
      </c>
      <c r="F211" s="237" t="s">
        <v>2084</v>
      </c>
      <c r="G211" s="235"/>
      <c r="H211" s="238">
        <v>353.90100000000001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166</v>
      </c>
      <c r="AU211" s="244" t="s">
        <v>21</v>
      </c>
      <c r="AV211" s="13" t="s">
        <v>21</v>
      </c>
      <c r="AW211" s="13" t="s">
        <v>42</v>
      </c>
      <c r="AX211" s="13" t="s">
        <v>82</v>
      </c>
      <c r="AY211" s="244" t="s">
        <v>152</v>
      </c>
    </row>
    <row r="212" s="13" customFormat="1">
      <c r="A212" s="13"/>
      <c r="B212" s="234"/>
      <c r="C212" s="235"/>
      <c r="D212" s="229" t="s">
        <v>166</v>
      </c>
      <c r="E212" s="236" t="s">
        <v>44</v>
      </c>
      <c r="F212" s="237" t="s">
        <v>2085</v>
      </c>
      <c r="G212" s="235"/>
      <c r="H212" s="238">
        <v>-328.40100000000001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166</v>
      </c>
      <c r="AU212" s="244" t="s">
        <v>21</v>
      </c>
      <c r="AV212" s="13" t="s">
        <v>21</v>
      </c>
      <c r="AW212" s="13" t="s">
        <v>42</v>
      </c>
      <c r="AX212" s="13" t="s">
        <v>82</v>
      </c>
      <c r="AY212" s="244" t="s">
        <v>152</v>
      </c>
    </row>
    <row r="213" s="13" customFormat="1">
      <c r="A213" s="13"/>
      <c r="B213" s="234"/>
      <c r="C213" s="235"/>
      <c r="D213" s="229" t="s">
        <v>166</v>
      </c>
      <c r="E213" s="236" t="s">
        <v>44</v>
      </c>
      <c r="F213" s="237" t="s">
        <v>1561</v>
      </c>
      <c r="G213" s="235"/>
      <c r="H213" s="238">
        <v>221.005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166</v>
      </c>
      <c r="AU213" s="244" t="s">
        <v>21</v>
      </c>
      <c r="AV213" s="13" t="s">
        <v>21</v>
      </c>
      <c r="AW213" s="13" t="s">
        <v>42</v>
      </c>
      <c r="AX213" s="13" t="s">
        <v>82</v>
      </c>
      <c r="AY213" s="244" t="s">
        <v>152</v>
      </c>
    </row>
    <row r="214" s="14" customFormat="1">
      <c r="A214" s="14"/>
      <c r="B214" s="251"/>
      <c r="C214" s="252"/>
      <c r="D214" s="229" t="s">
        <v>166</v>
      </c>
      <c r="E214" s="253" t="s">
        <v>1423</v>
      </c>
      <c r="F214" s="254" t="s">
        <v>261</v>
      </c>
      <c r="G214" s="252"/>
      <c r="H214" s="255">
        <v>246.505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166</v>
      </c>
      <c r="AU214" s="261" t="s">
        <v>21</v>
      </c>
      <c r="AV214" s="14" t="s">
        <v>171</v>
      </c>
      <c r="AW214" s="14" t="s">
        <v>42</v>
      </c>
      <c r="AX214" s="14" t="s">
        <v>90</v>
      </c>
      <c r="AY214" s="261" t="s">
        <v>152</v>
      </c>
    </row>
    <row r="215" s="2" customFormat="1" ht="24.15" customHeight="1">
      <c r="A215" s="42"/>
      <c r="B215" s="43"/>
      <c r="C215" s="216" t="s">
        <v>429</v>
      </c>
      <c r="D215" s="216" t="s">
        <v>155</v>
      </c>
      <c r="E215" s="217" t="s">
        <v>375</v>
      </c>
      <c r="F215" s="218" t="s">
        <v>376</v>
      </c>
      <c r="G215" s="219" t="s">
        <v>212</v>
      </c>
      <c r="H215" s="220">
        <v>110.875</v>
      </c>
      <c r="I215" s="221"/>
      <c r="J215" s="222">
        <f>ROUND(I215*H215,2)</f>
        <v>0</v>
      </c>
      <c r="K215" s="218" t="s">
        <v>251</v>
      </c>
      <c r="L215" s="48"/>
      <c r="M215" s="223" t="s">
        <v>44</v>
      </c>
      <c r="N215" s="224" t="s">
        <v>53</v>
      </c>
      <c r="O215" s="88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R215" s="227" t="s">
        <v>171</v>
      </c>
      <c r="AT215" s="227" t="s">
        <v>155</v>
      </c>
      <c r="AU215" s="227" t="s">
        <v>21</v>
      </c>
      <c r="AY215" s="20" t="s">
        <v>152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20" t="s">
        <v>90</v>
      </c>
      <c r="BK215" s="228">
        <f>ROUND(I215*H215,2)</f>
        <v>0</v>
      </c>
      <c r="BL215" s="20" t="s">
        <v>171</v>
      </c>
      <c r="BM215" s="227" t="s">
        <v>1562</v>
      </c>
    </row>
    <row r="216" s="2" customFormat="1">
      <c r="A216" s="42"/>
      <c r="B216" s="43"/>
      <c r="C216" s="44"/>
      <c r="D216" s="249" t="s">
        <v>253</v>
      </c>
      <c r="E216" s="44"/>
      <c r="F216" s="250" t="s">
        <v>378</v>
      </c>
      <c r="G216" s="44"/>
      <c r="H216" s="44"/>
      <c r="I216" s="231"/>
      <c r="J216" s="44"/>
      <c r="K216" s="44"/>
      <c r="L216" s="48"/>
      <c r="M216" s="232"/>
      <c r="N216" s="233"/>
      <c r="O216" s="88"/>
      <c r="P216" s="88"/>
      <c r="Q216" s="88"/>
      <c r="R216" s="88"/>
      <c r="S216" s="88"/>
      <c r="T216" s="89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T216" s="20" t="s">
        <v>253</v>
      </c>
      <c r="AU216" s="20" t="s">
        <v>21</v>
      </c>
    </row>
    <row r="217" s="13" customFormat="1">
      <c r="A217" s="13"/>
      <c r="B217" s="234"/>
      <c r="C217" s="235"/>
      <c r="D217" s="229" t="s">
        <v>166</v>
      </c>
      <c r="E217" s="236" t="s">
        <v>44</v>
      </c>
      <c r="F217" s="237" t="s">
        <v>2084</v>
      </c>
      <c r="G217" s="235"/>
      <c r="H217" s="238">
        <v>353.90100000000001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166</v>
      </c>
      <c r="AU217" s="244" t="s">
        <v>21</v>
      </c>
      <c r="AV217" s="13" t="s">
        <v>21</v>
      </c>
      <c r="AW217" s="13" t="s">
        <v>42</v>
      </c>
      <c r="AX217" s="13" t="s">
        <v>82</v>
      </c>
      <c r="AY217" s="244" t="s">
        <v>152</v>
      </c>
    </row>
    <row r="218" s="13" customFormat="1">
      <c r="A218" s="13"/>
      <c r="B218" s="234"/>
      <c r="C218" s="235"/>
      <c r="D218" s="229" t="s">
        <v>166</v>
      </c>
      <c r="E218" s="236" t="s">
        <v>44</v>
      </c>
      <c r="F218" s="237" t="s">
        <v>2086</v>
      </c>
      <c r="G218" s="235"/>
      <c r="H218" s="238">
        <v>-243.02600000000001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166</v>
      </c>
      <c r="AU218" s="244" t="s">
        <v>21</v>
      </c>
      <c r="AV218" s="13" t="s">
        <v>21</v>
      </c>
      <c r="AW218" s="13" t="s">
        <v>42</v>
      </c>
      <c r="AX218" s="13" t="s">
        <v>82</v>
      </c>
      <c r="AY218" s="244" t="s">
        <v>152</v>
      </c>
    </row>
    <row r="219" s="14" customFormat="1">
      <c r="A219" s="14"/>
      <c r="B219" s="251"/>
      <c r="C219" s="252"/>
      <c r="D219" s="229" t="s">
        <v>166</v>
      </c>
      <c r="E219" s="253" t="s">
        <v>1428</v>
      </c>
      <c r="F219" s="254" t="s">
        <v>261</v>
      </c>
      <c r="G219" s="252"/>
      <c r="H219" s="255">
        <v>110.875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166</v>
      </c>
      <c r="AU219" s="261" t="s">
        <v>21</v>
      </c>
      <c r="AV219" s="14" t="s">
        <v>171</v>
      </c>
      <c r="AW219" s="14" t="s">
        <v>42</v>
      </c>
      <c r="AX219" s="14" t="s">
        <v>90</v>
      </c>
      <c r="AY219" s="261" t="s">
        <v>152</v>
      </c>
    </row>
    <row r="220" s="2" customFormat="1" ht="16.5" customHeight="1">
      <c r="A220" s="42"/>
      <c r="B220" s="43"/>
      <c r="C220" s="262" t="s">
        <v>435</v>
      </c>
      <c r="D220" s="262" t="s">
        <v>391</v>
      </c>
      <c r="E220" s="263" t="s">
        <v>1570</v>
      </c>
      <c r="F220" s="264" t="s">
        <v>1571</v>
      </c>
      <c r="G220" s="265" t="s">
        <v>365</v>
      </c>
      <c r="H220" s="266">
        <v>369.07799999999997</v>
      </c>
      <c r="I220" s="267"/>
      <c r="J220" s="268">
        <f>ROUND(I220*H220,2)</f>
        <v>0</v>
      </c>
      <c r="K220" s="264" t="s">
        <v>251</v>
      </c>
      <c r="L220" s="269"/>
      <c r="M220" s="270" t="s">
        <v>44</v>
      </c>
      <c r="N220" s="271" t="s">
        <v>53</v>
      </c>
      <c r="O220" s="88"/>
      <c r="P220" s="225">
        <f>O220*H220</f>
        <v>0</v>
      </c>
      <c r="Q220" s="225">
        <v>1</v>
      </c>
      <c r="R220" s="225">
        <f>Q220*H220</f>
        <v>369.07799999999997</v>
      </c>
      <c r="S220" s="225">
        <v>0</v>
      </c>
      <c r="T220" s="226">
        <f>S220*H220</f>
        <v>0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27" t="s">
        <v>188</v>
      </c>
      <c r="AT220" s="227" t="s">
        <v>391</v>
      </c>
      <c r="AU220" s="227" t="s">
        <v>21</v>
      </c>
      <c r="AY220" s="20" t="s">
        <v>152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90</v>
      </c>
      <c r="BK220" s="228">
        <f>ROUND(I220*H220,2)</f>
        <v>0</v>
      </c>
      <c r="BL220" s="20" t="s">
        <v>171</v>
      </c>
      <c r="BM220" s="227" t="s">
        <v>1572</v>
      </c>
    </row>
    <row r="221" s="13" customFormat="1">
      <c r="A221" s="13"/>
      <c r="B221" s="234"/>
      <c r="C221" s="235"/>
      <c r="D221" s="229" t="s">
        <v>166</v>
      </c>
      <c r="E221" s="236" t="s">
        <v>44</v>
      </c>
      <c r="F221" s="237" t="s">
        <v>2087</v>
      </c>
      <c r="G221" s="235"/>
      <c r="H221" s="238">
        <v>129.16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166</v>
      </c>
      <c r="AU221" s="244" t="s">
        <v>21</v>
      </c>
      <c r="AV221" s="13" t="s">
        <v>21</v>
      </c>
      <c r="AW221" s="13" t="s">
        <v>42</v>
      </c>
      <c r="AX221" s="13" t="s">
        <v>82</v>
      </c>
      <c r="AY221" s="244" t="s">
        <v>152</v>
      </c>
    </row>
    <row r="222" s="13" customFormat="1">
      <c r="A222" s="13"/>
      <c r="B222" s="234"/>
      <c r="C222" s="235"/>
      <c r="D222" s="229" t="s">
        <v>166</v>
      </c>
      <c r="E222" s="236" t="s">
        <v>44</v>
      </c>
      <c r="F222" s="237" t="s">
        <v>2088</v>
      </c>
      <c r="G222" s="235"/>
      <c r="H222" s="238">
        <v>6.2999999999999998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166</v>
      </c>
      <c r="AU222" s="244" t="s">
        <v>21</v>
      </c>
      <c r="AV222" s="13" t="s">
        <v>21</v>
      </c>
      <c r="AW222" s="13" t="s">
        <v>42</v>
      </c>
      <c r="AX222" s="13" t="s">
        <v>82</v>
      </c>
      <c r="AY222" s="244" t="s">
        <v>152</v>
      </c>
    </row>
    <row r="223" s="13" customFormat="1">
      <c r="A223" s="13"/>
      <c r="B223" s="234"/>
      <c r="C223" s="235"/>
      <c r="D223" s="229" t="s">
        <v>166</v>
      </c>
      <c r="E223" s="236" t="s">
        <v>44</v>
      </c>
      <c r="F223" s="237" t="s">
        <v>2089</v>
      </c>
      <c r="G223" s="235"/>
      <c r="H223" s="238">
        <v>77.444999999999993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166</v>
      </c>
      <c r="AU223" s="244" t="s">
        <v>21</v>
      </c>
      <c r="AV223" s="13" t="s">
        <v>21</v>
      </c>
      <c r="AW223" s="13" t="s">
        <v>42</v>
      </c>
      <c r="AX223" s="13" t="s">
        <v>82</v>
      </c>
      <c r="AY223" s="244" t="s">
        <v>152</v>
      </c>
    </row>
    <row r="224" s="13" customFormat="1">
      <c r="A224" s="13"/>
      <c r="B224" s="234"/>
      <c r="C224" s="235"/>
      <c r="D224" s="229" t="s">
        <v>166</v>
      </c>
      <c r="E224" s="236" t="s">
        <v>44</v>
      </c>
      <c r="F224" s="237" t="s">
        <v>2090</v>
      </c>
      <c r="G224" s="235"/>
      <c r="H224" s="238">
        <v>8.0999999999999996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166</v>
      </c>
      <c r="AU224" s="244" t="s">
        <v>21</v>
      </c>
      <c r="AV224" s="13" t="s">
        <v>21</v>
      </c>
      <c r="AW224" s="13" t="s">
        <v>42</v>
      </c>
      <c r="AX224" s="13" t="s">
        <v>82</v>
      </c>
      <c r="AY224" s="244" t="s">
        <v>152</v>
      </c>
    </row>
    <row r="225" s="15" customFormat="1">
      <c r="A225" s="15"/>
      <c r="B225" s="278"/>
      <c r="C225" s="279"/>
      <c r="D225" s="229" t="s">
        <v>166</v>
      </c>
      <c r="E225" s="280" t="s">
        <v>1417</v>
      </c>
      <c r="F225" s="281" t="s">
        <v>1496</v>
      </c>
      <c r="G225" s="279"/>
      <c r="H225" s="282">
        <v>221.005</v>
      </c>
      <c r="I225" s="283"/>
      <c r="J225" s="279"/>
      <c r="K225" s="279"/>
      <c r="L225" s="284"/>
      <c r="M225" s="285"/>
      <c r="N225" s="286"/>
      <c r="O225" s="286"/>
      <c r="P225" s="286"/>
      <c r="Q225" s="286"/>
      <c r="R225" s="286"/>
      <c r="S225" s="286"/>
      <c r="T225" s="28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8" t="s">
        <v>166</v>
      </c>
      <c r="AU225" s="288" t="s">
        <v>21</v>
      </c>
      <c r="AV225" s="15" t="s">
        <v>167</v>
      </c>
      <c r="AW225" s="15" t="s">
        <v>42</v>
      </c>
      <c r="AX225" s="15" t="s">
        <v>82</v>
      </c>
      <c r="AY225" s="288" t="s">
        <v>152</v>
      </c>
    </row>
    <row r="226" s="13" customFormat="1">
      <c r="A226" s="13"/>
      <c r="B226" s="234"/>
      <c r="C226" s="235"/>
      <c r="D226" s="229" t="s">
        <v>166</v>
      </c>
      <c r="E226" s="236" t="s">
        <v>44</v>
      </c>
      <c r="F226" s="237" t="s">
        <v>1575</v>
      </c>
      <c r="G226" s="235"/>
      <c r="H226" s="238">
        <v>369.07799999999997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166</v>
      </c>
      <c r="AU226" s="244" t="s">
        <v>21</v>
      </c>
      <c r="AV226" s="13" t="s">
        <v>21</v>
      </c>
      <c r="AW226" s="13" t="s">
        <v>42</v>
      </c>
      <c r="AX226" s="13" t="s">
        <v>90</v>
      </c>
      <c r="AY226" s="244" t="s">
        <v>152</v>
      </c>
    </row>
    <row r="227" s="2" customFormat="1" ht="37.8" customHeight="1">
      <c r="A227" s="42"/>
      <c r="B227" s="43"/>
      <c r="C227" s="216" t="s">
        <v>439</v>
      </c>
      <c r="D227" s="216" t="s">
        <v>155</v>
      </c>
      <c r="E227" s="217" t="s">
        <v>1576</v>
      </c>
      <c r="F227" s="218" t="s">
        <v>1577</v>
      </c>
      <c r="G227" s="219" t="s">
        <v>212</v>
      </c>
      <c r="H227" s="220">
        <v>243.02600000000001</v>
      </c>
      <c r="I227" s="221"/>
      <c r="J227" s="222">
        <f>ROUND(I227*H227,2)</f>
        <v>0</v>
      </c>
      <c r="K227" s="218" t="s">
        <v>251</v>
      </c>
      <c r="L227" s="48"/>
      <c r="M227" s="223" t="s">
        <v>44</v>
      </c>
      <c r="N227" s="224" t="s">
        <v>53</v>
      </c>
      <c r="O227" s="88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27" t="s">
        <v>171</v>
      </c>
      <c r="AT227" s="227" t="s">
        <v>155</v>
      </c>
      <c r="AU227" s="227" t="s">
        <v>21</v>
      </c>
      <c r="AY227" s="20" t="s">
        <v>152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90</v>
      </c>
      <c r="BK227" s="228">
        <f>ROUND(I227*H227,2)</f>
        <v>0</v>
      </c>
      <c r="BL227" s="20" t="s">
        <v>171</v>
      </c>
      <c r="BM227" s="227" t="s">
        <v>1578</v>
      </c>
    </row>
    <row r="228" s="2" customFormat="1">
      <c r="A228" s="42"/>
      <c r="B228" s="43"/>
      <c r="C228" s="44"/>
      <c r="D228" s="249" t="s">
        <v>253</v>
      </c>
      <c r="E228" s="44"/>
      <c r="F228" s="250" t="s">
        <v>1579</v>
      </c>
      <c r="G228" s="44"/>
      <c r="H228" s="44"/>
      <c r="I228" s="231"/>
      <c r="J228" s="44"/>
      <c r="K228" s="44"/>
      <c r="L228" s="48"/>
      <c r="M228" s="232"/>
      <c r="N228" s="233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253</v>
      </c>
      <c r="AU228" s="20" t="s">
        <v>21</v>
      </c>
    </row>
    <row r="229" s="13" customFormat="1">
      <c r="A229" s="13"/>
      <c r="B229" s="234"/>
      <c r="C229" s="235"/>
      <c r="D229" s="229" t="s">
        <v>166</v>
      </c>
      <c r="E229" s="236" t="s">
        <v>44</v>
      </c>
      <c r="F229" s="237" t="s">
        <v>2091</v>
      </c>
      <c r="G229" s="235"/>
      <c r="H229" s="238">
        <v>116.264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166</v>
      </c>
      <c r="AU229" s="244" t="s">
        <v>21</v>
      </c>
      <c r="AV229" s="13" t="s">
        <v>21</v>
      </c>
      <c r="AW229" s="13" t="s">
        <v>42</v>
      </c>
      <c r="AX229" s="13" t="s">
        <v>82</v>
      </c>
      <c r="AY229" s="244" t="s">
        <v>152</v>
      </c>
    </row>
    <row r="230" s="13" customFormat="1">
      <c r="A230" s="13"/>
      <c r="B230" s="234"/>
      <c r="C230" s="235"/>
      <c r="D230" s="229" t="s">
        <v>166</v>
      </c>
      <c r="E230" s="236" t="s">
        <v>44</v>
      </c>
      <c r="F230" s="237" t="s">
        <v>2092</v>
      </c>
      <c r="G230" s="235"/>
      <c r="H230" s="238">
        <v>91.650000000000006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166</v>
      </c>
      <c r="AU230" s="244" t="s">
        <v>21</v>
      </c>
      <c r="AV230" s="13" t="s">
        <v>21</v>
      </c>
      <c r="AW230" s="13" t="s">
        <v>42</v>
      </c>
      <c r="AX230" s="13" t="s">
        <v>82</v>
      </c>
      <c r="AY230" s="244" t="s">
        <v>152</v>
      </c>
    </row>
    <row r="231" s="13" customFormat="1">
      <c r="A231" s="13"/>
      <c r="B231" s="234"/>
      <c r="C231" s="235"/>
      <c r="D231" s="229" t="s">
        <v>166</v>
      </c>
      <c r="E231" s="236" t="s">
        <v>44</v>
      </c>
      <c r="F231" s="237" t="s">
        <v>2093</v>
      </c>
      <c r="G231" s="235"/>
      <c r="H231" s="238">
        <v>1.296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166</v>
      </c>
      <c r="AU231" s="244" t="s">
        <v>21</v>
      </c>
      <c r="AV231" s="13" t="s">
        <v>21</v>
      </c>
      <c r="AW231" s="13" t="s">
        <v>42</v>
      </c>
      <c r="AX231" s="13" t="s">
        <v>82</v>
      </c>
      <c r="AY231" s="244" t="s">
        <v>152</v>
      </c>
    </row>
    <row r="232" s="13" customFormat="1">
      <c r="A232" s="13"/>
      <c r="B232" s="234"/>
      <c r="C232" s="235"/>
      <c r="D232" s="229" t="s">
        <v>166</v>
      </c>
      <c r="E232" s="236" t="s">
        <v>44</v>
      </c>
      <c r="F232" s="237" t="s">
        <v>2094</v>
      </c>
      <c r="G232" s="235"/>
      <c r="H232" s="238">
        <v>8.3160000000000007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166</v>
      </c>
      <c r="AU232" s="244" t="s">
        <v>21</v>
      </c>
      <c r="AV232" s="13" t="s">
        <v>21</v>
      </c>
      <c r="AW232" s="13" t="s">
        <v>42</v>
      </c>
      <c r="AX232" s="13" t="s">
        <v>82</v>
      </c>
      <c r="AY232" s="244" t="s">
        <v>152</v>
      </c>
    </row>
    <row r="233" s="13" customFormat="1">
      <c r="A233" s="13"/>
      <c r="B233" s="234"/>
      <c r="C233" s="235"/>
      <c r="D233" s="229" t="s">
        <v>166</v>
      </c>
      <c r="E233" s="236" t="s">
        <v>44</v>
      </c>
      <c r="F233" s="237" t="s">
        <v>2095</v>
      </c>
      <c r="G233" s="235"/>
      <c r="H233" s="238">
        <v>25.5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166</v>
      </c>
      <c r="AU233" s="244" t="s">
        <v>21</v>
      </c>
      <c r="AV233" s="13" t="s">
        <v>21</v>
      </c>
      <c r="AW233" s="13" t="s">
        <v>42</v>
      </c>
      <c r="AX233" s="13" t="s">
        <v>82</v>
      </c>
      <c r="AY233" s="244" t="s">
        <v>152</v>
      </c>
    </row>
    <row r="234" s="14" customFormat="1">
      <c r="A234" s="14"/>
      <c r="B234" s="251"/>
      <c r="C234" s="252"/>
      <c r="D234" s="229" t="s">
        <v>166</v>
      </c>
      <c r="E234" s="253" t="s">
        <v>2017</v>
      </c>
      <c r="F234" s="254" t="s">
        <v>261</v>
      </c>
      <c r="G234" s="252"/>
      <c r="H234" s="255">
        <v>243.02600000000001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166</v>
      </c>
      <c r="AU234" s="261" t="s">
        <v>21</v>
      </c>
      <c r="AV234" s="14" t="s">
        <v>171</v>
      </c>
      <c r="AW234" s="14" t="s">
        <v>42</v>
      </c>
      <c r="AX234" s="14" t="s">
        <v>90</v>
      </c>
      <c r="AY234" s="261" t="s">
        <v>152</v>
      </c>
    </row>
    <row r="235" s="2" customFormat="1" ht="16.5" customHeight="1">
      <c r="A235" s="42"/>
      <c r="B235" s="43"/>
      <c r="C235" s="262" t="s">
        <v>443</v>
      </c>
      <c r="D235" s="262" t="s">
        <v>391</v>
      </c>
      <c r="E235" s="263" t="s">
        <v>1585</v>
      </c>
      <c r="F235" s="264" t="s">
        <v>1586</v>
      </c>
      <c r="G235" s="265" t="s">
        <v>365</v>
      </c>
      <c r="H235" s="266">
        <v>42.585000000000001</v>
      </c>
      <c r="I235" s="267"/>
      <c r="J235" s="268">
        <f>ROUND(I235*H235,2)</f>
        <v>0</v>
      </c>
      <c r="K235" s="264" t="s">
        <v>251</v>
      </c>
      <c r="L235" s="269"/>
      <c r="M235" s="270" t="s">
        <v>44</v>
      </c>
      <c r="N235" s="271" t="s">
        <v>53</v>
      </c>
      <c r="O235" s="88"/>
      <c r="P235" s="225">
        <f>O235*H235</f>
        <v>0</v>
      </c>
      <c r="Q235" s="225">
        <v>1</v>
      </c>
      <c r="R235" s="225">
        <f>Q235*H235</f>
        <v>42.585000000000001</v>
      </c>
      <c r="S235" s="225">
        <v>0</v>
      </c>
      <c r="T235" s="226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27" t="s">
        <v>188</v>
      </c>
      <c r="AT235" s="227" t="s">
        <v>391</v>
      </c>
      <c r="AU235" s="227" t="s">
        <v>21</v>
      </c>
      <c r="AY235" s="20" t="s">
        <v>152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20" t="s">
        <v>90</v>
      </c>
      <c r="BK235" s="228">
        <f>ROUND(I235*H235,2)</f>
        <v>0</v>
      </c>
      <c r="BL235" s="20" t="s">
        <v>171</v>
      </c>
      <c r="BM235" s="227" t="s">
        <v>2096</v>
      </c>
    </row>
    <row r="236" s="13" customFormat="1">
      <c r="A236" s="13"/>
      <c r="B236" s="234"/>
      <c r="C236" s="235"/>
      <c r="D236" s="229" t="s">
        <v>166</v>
      </c>
      <c r="E236" s="236" t="s">
        <v>44</v>
      </c>
      <c r="F236" s="237" t="s">
        <v>2097</v>
      </c>
      <c r="G236" s="235"/>
      <c r="H236" s="238">
        <v>42.585000000000001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166</v>
      </c>
      <c r="AU236" s="244" t="s">
        <v>21</v>
      </c>
      <c r="AV236" s="13" t="s">
        <v>21</v>
      </c>
      <c r="AW236" s="13" t="s">
        <v>42</v>
      </c>
      <c r="AX236" s="13" t="s">
        <v>90</v>
      </c>
      <c r="AY236" s="244" t="s">
        <v>152</v>
      </c>
    </row>
    <row r="237" s="2" customFormat="1" ht="24.15" customHeight="1">
      <c r="A237" s="42"/>
      <c r="B237" s="43"/>
      <c r="C237" s="216" t="s">
        <v>447</v>
      </c>
      <c r="D237" s="216" t="s">
        <v>155</v>
      </c>
      <c r="E237" s="217" t="s">
        <v>1589</v>
      </c>
      <c r="F237" s="218" t="s">
        <v>1590</v>
      </c>
      <c r="G237" s="219" t="s">
        <v>219</v>
      </c>
      <c r="H237" s="220">
        <v>263.39999999999998</v>
      </c>
      <c r="I237" s="221"/>
      <c r="J237" s="222">
        <f>ROUND(I237*H237,2)</f>
        <v>0</v>
      </c>
      <c r="K237" s="218" t="s">
        <v>251</v>
      </c>
      <c r="L237" s="48"/>
      <c r="M237" s="223" t="s">
        <v>44</v>
      </c>
      <c r="N237" s="224" t="s">
        <v>53</v>
      </c>
      <c r="O237" s="88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R237" s="227" t="s">
        <v>171</v>
      </c>
      <c r="AT237" s="227" t="s">
        <v>155</v>
      </c>
      <c r="AU237" s="227" t="s">
        <v>21</v>
      </c>
      <c r="AY237" s="20" t="s">
        <v>152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90</v>
      </c>
      <c r="BK237" s="228">
        <f>ROUND(I237*H237,2)</f>
        <v>0</v>
      </c>
      <c r="BL237" s="20" t="s">
        <v>171</v>
      </c>
      <c r="BM237" s="227" t="s">
        <v>2098</v>
      </c>
    </row>
    <row r="238" s="2" customFormat="1">
      <c r="A238" s="42"/>
      <c r="B238" s="43"/>
      <c r="C238" s="44"/>
      <c r="D238" s="249" t="s">
        <v>253</v>
      </c>
      <c r="E238" s="44"/>
      <c r="F238" s="250" t="s">
        <v>1592</v>
      </c>
      <c r="G238" s="44"/>
      <c r="H238" s="44"/>
      <c r="I238" s="231"/>
      <c r="J238" s="44"/>
      <c r="K238" s="44"/>
      <c r="L238" s="48"/>
      <c r="M238" s="232"/>
      <c r="N238" s="233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253</v>
      </c>
      <c r="AU238" s="20" t="s">
        <v>21</v>
      </c>
    </row>
    <row r="239" s="13" customFormat="1">
      <c r="A239" s="13"/>
      <c r="B239" s="234"/>
      <c r="C239" s="235"/>
      <c r="D239" s="229" t="s">
        <v>166</v>
      </c>
      <c r="E239" s="236" t="s">
        <v>44</v>
      </c>
      <c r="F239" s="237" t="s">
        <v>2028</v>
      </c>
      <c r="G239" s="235"/>
      <c r="H239" s="238">
        <v>263.39999999999998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166</v>
      </c>
      <c r="AU239" s="244" t="s">
        <v>21</v>
      </c>
      <c r="AV239" s="13" t="s">
        <v>21</v>
      </c>
      <c r="AW239" s="13" t="s">
        <v>42</v>
      </c>
      <c r="AX239" s="13" t="s">
        <v>90</v>
      </c>
      <c r="AY239" s="244" t="s">
        <v>152</v>
      </c>
    </row>
    <row r="240" s="2" customFormat="1" ht="24.15" customHeight="1">
      <c r="A240" s="42"/>
      <c r="B240" s="43"/>
      <c r="C240" s="216" t="s">
        <v>451</v>
      </c>
      <c r="D240" s="216" t="s">
        <v>155</v>
      </c>
      <c r="E240" s="217" t="s">
        <v>2099</v>
      </c>
      <c r="F240" s="218" t="s">
        <v>2100</v>
      </c>
      <c r="G240" s="219" t="s">
        <v>219</v>
      </c>
      <c r="H240" s="220">
        <v>263.39999999999998</v>
      </c>
      <c r="I240" s="221"/>
      <c r="J240" s="222">
        <f>ROUND(I240*H240,2)</f>
        <v>0</v>
      </c>
      <c r="K240" s="218" t="s">
        <v>251</v>
      </c>
      <c r="L240" s="48"/>
      <c r="M240" s="223" t="s">
        <v>44</v>
      </c>
      <c r="N240" s="224" t="s">
        <v>53</v>
      </c>
      <c r="O240" s="88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R240" s="227" t="s">
        <v>171</v>
      </c>
      <c r="AT240" s="227" t="s">
        <v>155</v>
      </c>
      <c r="AU240" s="227" t="s">
        <v>21</v>
      </c>
      <c r="AY240" s="20" t="s">
        <v>152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90</v>
      </c>
      <c r="BK240" s="228">
        <f>ROUND(I240*H240,2)</f>
        <v>0</v>
      </c>
      <c r="BL240" s="20" t="s">
        <v>171</v>
      </c>
      <c r="BM240" s="227" t="s">
        <v>2101</v>
      </c>
    </row>
    <row r="241" s="2" customFormat="1">
      <c r="A241" s="42"/>
      <c r="B241" s="43"/>
      <c r="C241" s="44"/>
      <c r="D241" s="249" t="s">
        <v>253</v>
      </c>
      <c r="E241" s="44"/>
      <c r="F241" s="250" t="s">
        <v>2102</v>
      </c>
      <c r="G241" s="44"/>
      <c r="H241" s="44"/>
      <c r="I241" s="231"/>
      <c r="J241" s="44"/>
      <c r="K241" s="44"/>
      <c r="L241" s="48"/>
      <c r="M241" s="232"/>
      <c r="N241" s="233"/>
      <c r="O241" s="88"/>
      <c r="P241" s="88"/>
      <c r="Q241" s="88"/>
      <c r="R241" s="88"/>
      <c r="S241" s="88"/>
      <c r="T241" s="89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T241" s="20" t="s">
        <v>253</v>
      </c>
      <c r="AU241" s="20" t="s">
        <v>21</v>
      </c>
    </row>
    <row r="242" s="13" customFormat="1">
      <c r="A242" s="13"/>
      <c r="B242" s="234"/>
      <c r="C242" s="235"/>
      <c r="D242" s="229" t="s">
        <v>166</v>
      </c>
      <c r="E242" s="236" t="s">
        <v>44</v>
      </c>
      <c r="F242" s="237" t="s">
        <v>2028</v>
      </c>
      <c r="G242" s="235"/>
      <c r="H242" s="238">
        <v>263.39999999999998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166</v>
      </c>
      <c r="AU242" s="244" t="s">
        <v>21</v>
      </c>
      <c r="AV242" s="13" t="s">
        <v>21</v>
      </c>
      <c r="AW242" s="13" t="s">
        <v>42</v>
      </c>
      <c r="AX242" s="13" t="s">
        <v>90</v>
      </c>
      <c r="AY242" s="244" t="s">
        <v>152</v>
      </c>
    </row>
    <row r="243" s="2" customFormat="1" ht="16.5" customHeight="1">
      <c r="A243" s="42"/>
      <c r="B243" s="43"/>
      <c r="C243" s="262" t="s">
        <v>456</v>
      </c>
      <c r="D243" s="262" t="s">
        <v>391</v>
      </c>
      <c r="E243" s="263" t="s">
        <v>1597</v>
      </c>
      <c r="F243" s="264" t="s">
        <v>1598</v>
      </c>
      <c r="G243" s="265" t="s">
        <v>1599</v>
      </c>
      <c r="H243" s="266">
        <v>7.9020000000000001</v>
      </c>
      <c r="I243" s="267"/>
      <c r="J243" s="268">
        <f>ROUND(I243*H243,2)</f>
        <v>0</v>
      </c>
      <c r="K243" s="264" t="s">
        <v>251</v>
      </c>
      <c r="L243" s="269"/>
      <c r="M243" s="270" t="s">
        <v>44</v>
      </c>
      <c r="N243" s="271" t="s">
        <v>53</v>
      </c>
      <c r="O243" s="88"/>
      <c r="P243" s="225">
        <f>O243*H243</f>
        <v>0</v>
      </c>
      <c r="Q243" s="225">
        <v>0.001</v>
      </c>
      <c r="R243" s="225">
        <f>Q243*H243</f>
        <v>0.007902000000000001</v>
      </c>
      <c r="S243" s="225">
        <v>0</v>
      </c>
      <c r="T243" s="226">
        <f>S243*H243</f>
        <v>0</v>
      </c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R243" s="227" t="s">
        <v>188</v>
      </c>
      <c r="AT243" s="227" t="s">
        <v>391</v>
      </c>
      <c r="AU243" s="227" t="s">
        <v>21</v>
      </c>
      <c r="AY243" s="20" t="s">
        <v>152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90</v>
      </c>
      <c r="BK243" s="228">
        <f>ROUND(I243*H243,2)</f>
        <v>0</v>
      </c>
      <c r="BL243" s="20" t="s">
        <v>171</v>
      </c>
      <c r="BM243" s="227" t="s">
        <v>2103</v>
      </c>
    </row>
    <row r="244" s="13" customFormat="1">
      <c r="A244" s="13"/>
      <c r="B244" s="234"/>
      <c r="C244" s="235"/>
      <c r="D244" s="229" t="s">
        <v>166</v>
      </c>
      <c r="E244" s="236" t="s">
        <v>44</v>
      </c>
      <c r="F244" s="237" t="s">
        <v>2028</v>
      </c>
      <c r="G244" s="235"/>
      <c r="H244" s="238">
        <v>263.39999999999998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166</v>
      </c>
      <c r="AU244" s="244" t="s">
        <v>21</v>
      </c>
      <c r="AV244" s="13" t="s">
        <v>21</v>
      </c>
      <c r="AW244" s="13" t="s">
        <v>42</v>
      </c>
      <c r="AX244" s="13" t="s">
        <v>90</v>
      </c>
      <c r="AY244" s="244" t="s">
        <v>152</v>
      </c>
    </row>
    <row r="245" s="13" customFormat="1">
      <c r="A245" s="13"/>
      <c r="B245" s="234"/>
      <c r="C245" s="235"/>
      <c r="D245" s="229" t="s">
        <v>166</v>
      </c>
      <c r="E245" s="235"/>
      <c r="F245" s="237" t="s">
        <v>2104</v>
      </c>
      <c r="G245" s="235"/>
      <c r="H245" s="238">
        <v>7.9020000000000001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166</v>
      </c>
      <c r="AU245" s="244" t="s">
        <v>21</v>
      </c>
      <c r="AV245" s="13" t="s">
        <v>21</v>
      </c>
      <c r="AW245" s="13" t="s">
        <v>4</v>
      </c>
      <c r="AX245" s="13" t="s">
        <v>90</v>
      </c>
      <c r="AY245" s="244" t="s">
        <v>152</v>
      </c>
    </row>
    <row r="246" s="12" customFormat="1" ht="22.8" customHeight="1">
      <c r="A246" s="12"/>
      <c r="B246" s="200"/>
      <c r="C246" s="201"/>
      <c r="D246" s="202" t="s">
        <v>81</v>
      </c>
      <c r="E246" s="214" t="s">
        <v>167</v>
      </c>
      <c r="F246" s="214" t="s">
        <v>402</v>
      </c>
      <c r="G246" s="201"/>
      <c r="H246" s="201"/>
      <c r="I246" s="204"/>
      <c r="J246" s="215">
        <f>BK246</f>
        <v>0</v>
      </c>
      <c r="K246" s="201"/>
      <c r="L246" s="206"/>
      <c r="M246" s="207"/>
      <c r="N246" s="208"/>
      <c r="O246" s="208"/>
      <c r="P246" s="209">
        <f>SUM(P247:P256)</f>
        <v>0</v>
      </c>
      <c r="Q246" s="208"/>
      <c r="R246" s="209">
        <f>SUM(R247:R256)</f>
        <v>1.6547413999999998</v>
      </c>
      <c r="S246" s="208"/>
      <c r="T246" s="210">
        <f>SUM(T247:T256)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1" t="s">
        <v>90</v>
      </c>
      <c r="AT246" s="212" t="s">
        <v>81</v>
      </c>
      <c r="AU246" s="212" t="s">
        <v>90</v>
      </c>
      <c r="AY246" s="211" t="s">
        <v>152</v>
      </c>
      <c r="BK246" s="213">
        <f>SUM(BK247:BK256)</f>
        <v>0</v>
      </c>
    </row>
    <row r="247" s="2" customFormat="1" ht="24.15" customHeight="1">
      <c r="A247" s="42"/>
      <c r="B247" s="43"/>
      <c r="C247" s="216" t="s">
        <v>460</v>
      </c>
      <c r="D247" s="216" t="s">
        <v>155</v>
      </c>
      <c r="E247" s="217" t="s">
        <v>1603</v>
      </c>
      <c r="F247" s="218" t="s">
        <v>1604</v>
      </c>
      <c r="G247" s="219" t="s">
        <v>432</v>
      </c>
      <c r="H247" s="220">
        <v>8</v>
      </c>
      <c r="I247" s="221"/>
      <c r="J247" s="222">
        <f>ROUND(I247*H247,2)</f>
        <v>0</v>
      </c>
      <c r="K247" s="218" t="s">
        <v>251</v>
      </c>
      <c r="L247" s="48"/>
      <c r="M247" s="223" t="s">
        <v>44</v>
      </c>
      <c r="N247" s="224" t="s">
        <v>53</v>
      </c>
      <c r="O247" s="88"/>
      <c r="P247" s="225">
        <f>O247*H247</f>
        <v>0</v>
      </c>
      <c r="Q247" s="225">
        <v>0.17488999999999999</v>
      </c>
      <c r="R247" s="225">
        <f>Q247*H247</f>
        <v>1.3991199999999999</v>
      </c>
      <c r="S247" s="225">
        <v>0</v>
      </c>
      <c r="T247" s="226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27" t="s">
        <v>171</v>
      </c>
      <c r="AT247" s="227" t="s">
        <v>155</v>
      </c>
      <c r="AU247" s="227" t="s">
        <v>21</v>
      </c>
      <c r="AY247" s="20" t="s">
        <v>152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20" t="s">
        <v>90</v>
      </c>
      <c r="BK247" s="228">
        <f>ROUND(I247*H247,2)</f>
        <v>0</v>
      </c>
      <c r="BL247" s="20" t="s">
        <v>171</v>
      </c>
      <c r="BM247" s="227" t="s">
        <v>2105</v>
      </c>
    </row>
    <row r="248" s="2" customFormat="1">
      <c r="A248" s="42"/>
      <c r="B248" s="43"/>
      <c r="C248" s="44"/>
      <c r="D248" s="249" t="s">
        <v>253</v>
      </c>
      <c r="E248" s="44"/>
      <c r="F248" s="250" t="s">
        <v>1606</v>
      </c>
      <c r="G248" s="44"/>
      <c r="H248" s="44"/>
      <c r="I248" s="231"/>
      <c r="J248" s="44"/>
      <c r="K248" s="44"/>
      <c r="L248" s="48"/>
      <c r="M248" s="232"/>
      <c r="N248" s="233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253</v>
      </c>
      <c r="AU248" s="20" t="s">
        <v>21</v>
      </c>
    </row>
    <row r="249" s="13" customFormat="1">
      <c r="A249" s="13"/>
      <c r="B249" s="234"/>
      <c r="C249" s="235"/>
      <c r="D249" s="229" t="s">
        <v>166</v>
      </c>
      <c r="E249" s="236" t="s">
        <v>44</v>
      </c>
      <c r="F249" s="237" t="s">
        <v>2106</v>
      </c>
      <c r="G249" s="235"/>
      <c r="H249" s="238">
        <v>8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166</v>
      </c>
      <c r="AU249" s="244" t="s">
        <v>21</v>
      </c>
      <c r="AV249" s="13" t="s">
        <v>21</v>
      </c>
      <c r="AW249" s="13" t="s">
        <v>42</v>
      </c>
      <c r="AX249" s="13" t="s">
        <v>90</v>
      </c>
      <c r="AY249" s="244" t="s">
        <v>152</v>
      </c>
    </row>
    <row r="250" s="2" customFormat="1" ht="16.5" customHeight="1">
      <c r="A250" s="42"/>
      <c r="B250" s="43"/>
      <c r="C250" s="262" t="s">
        <v>466</v>
      </c>
      <c r="D250" s="262" t="s">
        <v>391</v>
      </c>
      <c r="E250" s="263" t="s">
        <v>1608</v>
      </c>
      <c r="F250" s="264" t="s">
        <v>1609</v>
      </c>
      <c r="G250" s="265" t="s">
        <v>283</v>
      </c>
      <c r="H250" s="266">
        <v>29.492000000000001</v>
      </c>
      <c r="I250" s="267"/>
      <c r="J250" s="268">
        <f>ROUND(I250*H250,2)</f>
        <v>0</v>
      </c>
      <c r="K250" s="264" t="s">
        <v>251</v>
      </c>
      <c r="L250" s="269"/>
      <c r="M250" s="270" t="s">
        <v>44</v>
      </c>
      <c r="N250" s="271" t="s">
        <v>53</v>
      </c>
      <c r="O250" s="88"/>
      <c r="P250" s="225">
        <f>O250*H250</f>
        <v>0</v>
      </c>
      <c r="Q250" s="225">
        <v>0.0059500000000000004</v>
      </c>
      <c r="R250" s="225">
        <f>Q250*H250</f>
        <v>0.17547740000000001</v>
      </c>
      <c r="S250" s="225">
        <v>0</v>
      </c>
      <c r="T250" s="226">
        <f>S250*H250</f>
        <v>0</v>
      </c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R250" s="227" t="s">
        <v>188</v>
      </c>
      <c r="AT250" s="227" t="s">
        <v>391</v>
      </c>
      <c r="AU250" s="227" t="s">
        <v>21</v>
      </c>
      <c r="AY250" s="20" t="s">
        <v>152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20" t="s">
        <v>90</v>
      </c>
      <c r="BK250" s="228">
        <f>ROUND(I250*H250,2)</f>
        <v>0</v>
      </c>
      <c r="BL250" s="20" t="s">
        <v>171</v>
      </c>
      <c r="BM250" s="227" t="s">
        <v>2107</v>
      </c>
    </row>
    <row r="251" s="2" customFormat="1">
      <c r="A251" s="42"/>
      <c r="B251" s="43"/>
      <c r="C251" s="44"/>
      <c r="D251" s="229" t="s">
        <v>161</v>
      </c>
      <c r="E251" s="44"/>
      <c r="F251" s="230" t="s">
        <v>1611</v>
      </c>
      <c r="G251" s="44"/>
      <c r="H251" s="44"/>
      <c r="I251" s="231"/>
      <c r="J251" s="44"/>
      <c r="K251" s="44"/>
      <c r="L251" s="48"/>
      <c r="M251" s="232"/>
      <c r="N251" s="233"/>
      <c r="O251" s="88"/>
      <c r="P251" s="88"/>
      <c r="Q251" s="88"/>
      <c r="R251" s="88"/>
      <c r="S251" s="88"/>
      <c r="T251" s="89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T251" s="20" t="s">
        <v>161</v>
      </c>
      <c r="AU251" s="20" t="s">
        <v>21</v>
      </c>
    </row>
    <row r="252" s="13" customFormat="1">
      <c r="A252" s="13"/>
      <c r="B252" s="234"/>
      <c r="C252" s="235"/>
      <c r="D252" s="229" t="s">
        <v>166</v>
      </c>
      <c r="E252" s="236" t="s">
        <v>44</v>
      </c>
      <c r="F252" s="237" t="s">
        <v>2108</v>
      </c>
      <c r="G252" s="235"/>
      <c r="H252" s="238">
        <v>29.492000000000001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166</v>
      </c>
      <c r="AU252" s="244" t="s">
        <v>21</v>
      </c>
      <c r="AV252" s="13" t="s">
        <v>21</v>
      </c>
      <c r="AW252" s="13" t="s">
        <v>42</v>
      </c>
      <c r="AX252" s="13" t="s">
        <v>90</v>
      </c>
      <c r="AY252" s="244" t="s">
        <v>152</v>
      </c>
    </row>
    <row r="253" s="2" customFormat="1" ht="16.5" customHeight="1">
      <c r="A253" s="42"/>
      <c r="B253" s="43"/>
      <c r="C253" s="262" t="s">
        <v>472</v>
      </c>
      <c r="D253" s="262" t="s">
        <v>391</v>
      </c>
      <c r="E253" s="263" t="s">
        <v>1613</v>
      </c>
      <c r="F253" s="264" t="s">
        <v>1614</v>
      </c>
      <c r="G253" s="265" t="s">
        <v>432</v>
      </c>
      <c r="H253" s="266">
        <v>8.0800000000000001</v>
      </c>
      <c r="I253" s="267"/>
      <c r="J253" s="268">
        <f>ROUND(I253*H253,2)</f>
        <v>0</v>
      </c>
      <c r="K253" s="264" t="s">
        <v>44</v>
      </c>
      <c r="L253" s="269"/>
      <c r="M253" s="270" t="s">
        <v>44</v>
      </c>
      <c r="N253" s="271" t="s">
        <v>53</v>
      </c>
      <c r="O253" s="88"/>
      <c r="P253" s="225">
        <f>O253*H253</f>
        <v>0</v>
      </c>
      <c r="Q253" s="225">
        <v>0.0092999999999999992</v>
      </c>
      <c r="R253" s="225">
        <f>Q253*H253</f>
        <v>0.075143999999999989</v>
      </c>
      <c r="S253" s="225">
        <v>0</v>
      </c>
      <c r="T253" s="226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27" t="s">
        <v>188</v>
      </c>
      <c r="AT253" s="227" t="s">
        <v>391</v>
      </c>
      <c r="AU253" s="227" t="s">
        <v>21</v>
      </c>
      <c r="AY253" s="20" t="s">
        <v>152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90</v>
      </c>
      <c r="BK253" s="228">
        <f>ROUND(I253*H253,2)</f>
        <v>0</v>
      </c>
      <c r="BL253" s="20" t="s">
        <v>171</v>
      </c>
      <c r="BM253" s="227" t="s">
        <v>2109</v>
      </c>
    </row>
    <row r="254" s="13" customFormat="1">
      <c r="A254" s="13"/>
      <c r="B254" s="234"/>
      <c r="C254" s="235"/>
      <c r="D254" s="229" t="s">
        <v>166</v>
      </c>
      <c r="E254" s="236" t="s">
        <v>44</v>
      </c>
      <c r="F254" s="237" t="s">
        <v>2110</v>
      </c>
      <c r="G254" s="235"/>
      <c r="H254" s="238">
        <v>8.0800000000000001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166</v>
      </c>
      <c r="AU254" s="244" t="s">
        <v>21</v>
      </c>
      <c r="AV254" s="13" t="s">
        <v>21</v>
      </c>
      <c r="AW254" s="13" t="s">
        <v>42</v>
      </c>
      <c r="AX254" s="13" t="s">
        <v>90</v>
      </c>
      <c r="AY254" s="244" t="s">
        <v>152</v>
      </c>
    </row>
    <row r="255" s="2" customFormat="1" ht="16.5" customHeight="1">
      <c r="A255" s="42"/>
      <c r="B255" s="43"/>
      <c r="C255" s="262" t="s">
        <v>478</v>
      </c>
      <c r="D255" s="262" t="s">
        <v>391</v>
      </c>
      <c r="E255" s="263" t="s">
        <v>1617</v>
      </c>
      <c r="F255" s="264" t="s">
        <v>1618</v>
      </c>
      <c r="G255" s="265" t="s">
        <v>365</v>
      </c>
      <c r="H255" s="266">
        <v>0.0050000000000000001</v>
      </c>
      <c r="I255" s="267"/>
      <c r="J255" s="268">
        <f>ROUND(I255*H255,2)</f>
        <v>0</v>
      </c>
      <c r="K255" s="264" t="s">
        <v>251</v>
      </c>
      <c r="L255" s="269"/>
      <c r="M255" s="270" t="s">
        <v>44</v>
      </c>
      <c r="N255" s="271" t="s">
        <v>53</v>
      </c>
      <c r="O255" s="88"/>
      <c r="P255" s="225">
        <f>O255*H255</f>
        <v>0</v>
      </c>
      <c r="Q255" s="225">
        <v>1</v>
      </c>
      <c r="R255" s="225">
        <f>Q255*H255</f>
        <v>0.0050000000000000001</v>
      </c>
      <c r="S255" s="225">
        <v>0</v>
      </c>
      <c r="T255" s="226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27" t="s">
        <v>188</v>
      </c>
      <c r="AT255" s="227" t="s">
        <v>391</v>
      </c>
      <c r="AU255" s="227" t="s">
        <v>21</v>
      </c>
      <c r="AY255" s="20" t="s">
        <v>152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90</v>
      </c>
      <c r="BK255" s="228">
        <f>ROUND(I255*H255,2)</f>
        <v>0</v>
      </c>
      <c r="BL255" s="20" t="s">
        <v>171</v>
      </c>
      <c r="BM255" s="227" t="s">
        <v>2111</v>
      </c>
    </row>
    <row r="256" s="13" customFormat="1">
      <c r="A256" s="13"/>
      <c r="B256" s="234"/>
      <c r="C256" s="235"/>
      <c r="D256" s="229" t="s">
        <v>166</v>
      </c>
      <c r="E256" s="236" t="s">
        <v>44</v>
      </c>
      <c r="F256" s="237" t="s">
        <v>2112</v>
      </c>
      <c r="G256" s="235"/>
      <c r="H256" s="238">
        <v>0.0050000000000000001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166</v>
      </c>
      <c r="AU256" s="244" t="s">
        <v>21</v>
      </c>
      <c r="AV256" s="13" t="s">
        <v>21</v>
      </c>
      <c r="AW256" s="13" t="s">
        <v>42</v>
      </c>
      <c r="AX256" s="13" t="s">
        <v>90</v>
      </c>
      <c r="AY256" s="244" t="s">
        <v>152</v>
      </c>
    </row>
    <row r="257" s="12" customFormat="1" ht="22.8" customHeight="1">
      <c r="A257" s="12"/>
      <c r="B257" s="200"/>
      <c r="C257" s="201"/>
      <c r="D257" s="202" t="s">
        <v>81</v>
      </c>
      <c r="E257" s="214" t="s">
        <v>171</v>
      </c>
      <c r="F257" s="214" t="s">
        <v>418</v>
      </c>
      <c r="G257" s="201"/>
      <c r="H257" s="201"/>
      <c r="I257" s="204"/>
      <c r="J257" s="215">
        <f>BK257</f>
        <v>0</v>
      </c>
      <c r="K257" s="201"/>
      <c r="L257" s="206"/>
      <c r="M257" s="207"/>
      <c r="N257" s="208"/>
      <c r="O257" s="208"/>
      <c r="P257" s="209">
        <f>SUM(P258:P278)</f>
        <v>0</v>
      </c>
      <c r="Q257" s="208"/>
      <c r="R257" s="209">
        <f>SUM(R258:R278)</f>
        <v>0.12430079999999999</v>
      </c>
      <c r="S257" s="208"/>
      <c r="T257" s="210">
        <f>SUM(T258:T278)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1" t="s">
        <v>90</v>
      </c>
      <c r="AT257" s="212" t="s">
        <v>81</v>
      </c>
      <c r="AU257" s="212" t="s">
        <v>90</v>
      </c>
      <c r="AY257" s="211" t="s">
        <v>152</v>
      </c>
      <c r="BK257" s="213">
        <f>SUM(BK258:BK278)</f>
        <v>0</v>
      </c>
    </row>
    <row r="258" s="2" customFormat="1" ht="24.15" customHeight="1">
      <c r="A258" s="42"/>
      <c r="B258" s="43"/>
      <c r="C258" s="216" t="s">
        <v>484</v>
      </c>
      <c r="D258" s="216" t="s">
        <v>155</v>
      </c>
      <c r="E258" s="217" t="s">
        <v>2113</v>
      </c>
      <c r="F258" s="218" t="s">
        <v>2114</v>
      </c>
      <c r="G258" s="219" t="s">
        <v>212</v>
      </c>
      <c r="H258" s="220">
        <v>1.079</v>
      </c>
      <c r="I258" s="221"/>
      <c r="J258" s="222">
        <f>ROUND(I258*H258,2)</f>
        <v>0</v>
      </c>
      <c r="K258" s="218" t="s">
        <v>251</v>
      </c>
      <c r="L258" s="48"/>
      <c r="M258" s="223" t="s">
        <v>44</v>
      </c>
      <c r="N258" s="224" t="s">
        <v>53</v>
      </c>
      <c r="O258" s="88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27" t="s">
        <v>171</v>
      </c>
      <c r="AT258" s="227" t="s">
        <v>155</v>
      </c>
      <c r="AU258" s="227" t="s">
        <v>21</v>
      </c>
      <c r="AY258" s="20" t="s">
        <v>152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20" t="s">
        <v>90</v>
      </c>
      <c r="BK258" s="228">
        <f>ROUND(I258*H258,2)</f>
        <v>0</v>
      </c>
      <c r="BL258" s="20" t="s">
        <v>171</v>
      </c>
      <c r="BM258" s="227" t="s">
        <v>2115</v>
      </c>
    </row>
    <row r="259" s="2" customFormat="1">
      <c r="A259" s="42"/>
      <c r="B259" s="43"/>
      <c r="C259" s="44"/>
      <c r="D259" s="249" t="s">
        <v>253</v>
      </c>
      <c r="E259" s="44"/>
      <c r="F259" s="250" t="s">
        <v>2116</v>
      </c>
      <c r="G259" s="44"/>
      <c r="H259" s="44"/>
      <c r="I259" s="231"/>
      <c r="J259" s="44"/>
      <c r="K259" s="44"/>
      <c r="L259" s="48"/>
      <c r="M259" s="232"/>
      <c r="N259" s="233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253</v>
      </c>
      <c r="AU259" s="20" t="s">
        <v>21</v>
      </c>
    </row>
    <row r="260" s="13" customFormat="1">
      <c r="A260" s="13"/>
      <c r="B260" s="234"/>
      <c r="C260" s="235"/>
      <c r="D260" s="229" t="s">
        <v>166</v>
      </c>
      <c r="E260" s="236" t="s">
        <v>44</v>
      </c>
      <c r="F260" s="237" t="s">
        <v>2117</v>
      </c>
      <c r="G260" s="235"/>
      <c r="H260" s="238">
        <v>0.23999999999999999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166</v>
      </c>
      <c r="AU260" s="244" t="s">
        <v>21</v>
      </c>
      <c r="AV260" s="13" t="s">
        <v>21</v>
      </c>
      <c r="AW260" s="13" t="s">
        <v>42</v>
      </c>
      <c r="AX260" s="13" t="s">
        <v>82</v>
      </c>
      <c r="AY260" s="244" t="s">
        <v>152</v>
      </c>
    </row>
    <row r="261" s="13" customFormat="1">
      <c r="A261" s="13"/>
      <c r="B261" s="234"/>
      <c r="C261" s="235"/>
      <c r="D261" s="229" t="s">
        <v>166</v>
      </c>
      <c r="E261" s="236" t="s">
        <v>44</v>
      </c>
      <c r="F261" s="237" t="s">
        <v>2118</v>
      </c>
      <c r="G261" s="235"/>
      <c r="H261" s="238">
        <v>0.13500000000000001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166</v>
      </c>
      <c r="AU261" s="244" t="s">
        <v>21</v>
      </c>
      <c r="AV261" s="13" t="s">
        <v>21</v>
      </c>
      <c r="AW261" s="13" t="s">
        <v>42</v>
      </c>
      <c r="AX261" s="13" t="s">
        <v>82</v>
      </c>
      <c r="AY261" s="244" t="s">
        <v>152</v>
      </c>
    </row>
    <row r="262" s="13" customFormat="1">
      <c r="A262" s="13"/>
      <c r="B262" s="234"/>
      <c r="C262" s="235"/>
      <c r="D262" s="229" t="s">
        <v>166</v>
      </c>
      <c r="E262" s="236" t="s">
        <v>44</v>
      </c>
      <c r="F262" s="237" t="s">
        <v>2119</v>
      </c>
      <c r="G262" s="235"/>
      <c r="H262" s="238">
        <v>0.26800000000000002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166</v>
      </c>
      <c r="AU262" s="244" t="s">
        <v>21</v>
      </c>
      <c r="AV262" s="13" t="s">
        <v>21</v>
      </c>
      <c r="AW262" s="13" t="s">
        <v>42</v>
      </c>
      <c r="AX262" s="13" t="s">
        <v>82</v>
      </c>
      <c r="AY262" s="244" t="s">
        <v>152</v>
      </c>
    </row>
    <row r="263" s="13" customFormat="1">
      <c r="A263" s="13"/>
      <c r="B263" s="234"/>
      <c r="C263" s="235"/>
      <c r="D263" s="229" t="s">
        <v>166</v>
      </c>
      <c r="E263" s="236" t="s">
        <v>44</v>
      </c>
      <c r="F263" s="237" t="s">
        <v>2120</v>
      </c>
      <c r="G263" s="235"/>
      <c r="H263" s="238">
        <v>0.436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166</v>
      </c>
      <c r="AU263" s="244" t="s">
        <v>21</v>
      </c>
      <c r="AV263" s="13" t="s">
        <v>21</v>
      </c>
      <c r="AW263" s="13" t="s">
        <v>42</v>
      </c>
      <c r="AX263" s="13" t="s">
        <v>82</v>
      </c>
      <c r="AY263" s="244" t="s">
        <v>152</v>
      </c>
    </row>
    <row r="264" s="14" customFormat="1">
      <c r="A264" s="14"/>
      <c r="B264" s="251"/>
      <c r="C264" s="252"/>
      <c r="D264" s="229" t="s">
        <v>166</v>
      </c>
      <c r="E264" s="253" t="s">
        <v>44</v>
      </c>
      <c r="F264" s="254" t="s">
        <v>261</v>
      </c>
      <c r="G264" s="252"/>
      <c r="H264" s="255">
        <v>1.079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166</v>
      </c>
      <c r="AU264" s="261" t="s">
        <v>21</v>
      </c>
      <c r="AV264" s="14" t="s">
        <v>171</v>
      </c>
      <c r="AW264" s="14" t="s">
        <v>42</v>
      </c>
      <c r="AX264" s="14" t="s">
        <v>90</v>
      </c>
      <c r="AY264" s="261" t="s">
        <v>152</v>
      </c>
    </row>
    <row r="265" s="2" customFormat="1" ht="16.5" customHeight="1">
      <c r="A265" s="42"/>
      <c r="B265" s="43"/>
      <c r="C265" s="216" t="s">
        <v>489</v>
      </c>
      <c r="D265" s="216" t="s">
        <v>155</v>
      </c>
      <c r="E265" s="217" t="s">
        <v>992</v>
      </c>
      <c r="F265" s="218" t="s">
        <v>993</v>
      </c>
      <c r="G265" s="219" t="s">
        <v>219</v>
      </c>
      <c r="H265" s="220">
        <v>9.3599999999999994</v>
      </c>
      <c r="I265" s="221"/>
      <c r="J265" s="222">
        <f>ROUND(I265*H265,2)</f>
        <v>0</v>
      </c>
      <c r="K265" s="218" t="s">
        <v>251</v>
      </c>
      <c r="L265" s="48"/>
      <c r="M265" s="223" t="s">
        <v>44</v>
      </c>
      <c r="N265" s="224" t="s">
        <v>53</v>
      </c>
      <c r="O265" s="88"/>
      <c r="P265" s="225">
        <f>O265*H265</f>
        <v>0</v>
      </c>
      <c r="Q265" s="225">
        <v>0.01328</v>
      </c>
      <c r="R265" s="225">
        <f>Q265*H265</f>
        <v>0.12430079999999999</v>
      </c>
      <c r="S265" s="225">
        <v>0</v>
      </c>
      <c r="T265" s="226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27" t="s">
        <v>171</v>
      </c>
      <c r="AT265" s="227" t="s">
        <v>155</v>
      </c>
      <c r="AU265" s="227" t="s">
        <v>21</v>
      </c>
      <c r="AY265" s="20" t="s">
        <v>152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20" t="s">
        <v>90</v>
      </c>
      <c r="BK265" s="228">
        <f>ROUND(I265*H265,2)</f>
        <v>0</v>
      </c>
      <c r="BL265" s="20" t="s">
        <v>171</v>
      </c>
      <c r="BM265" s="227" t="s">
        <v>2121</v>
      </c>
    </row>
    <row r="266" s="2" customFormat="1">
      <c r="A266" s="42"/>
      <c r="B266" s="43"/>
      <c r="C266" s="44"/>
      <c r="D266" s="249" t="s">
        <v>253</v>
      </c>
      <c r="E266" s="44"/>
      <c r="F266" s="250" t="s">
        <v>995</v>
      </c>
      <c r="G266" s="44"/>
      <c r="H266" s="44"/>
      <c r="I266" s="231"/>
      <c r="J266" s="44"/>
      <c r="K266" s="44"/>
      <c r="L266" s="48"/>
      <c r="M266" s="232"/>
      <c r="N266" s="233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253</v>
      </c>
      <c r="AU266" s="20" t="s">
        <v>21</v>
      </c>
    </row>
    <row r="267" s="13" customFormat="1">
      <c r="A267" s="13"/>
      <c r="B267" s="234"/>
      <c r="C267" s="235"/>
      <c r="D267" s="229" t="s">
        <v>166</v>
      </c>
      <c r="E267" s="236" t="s">
        <v>44</v>
      </c>
      <c r="F267" s="237" t="s">
        <v>2122</v>
      </c>
      <c r="G267" s="235"/>
      <c r="H267" s="238">
        <v>1.3600000000000001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166</v>
      </c>
      <c r="AU267" s="244" t="s">
        <v>21</v>
      </c>
      <c r="AV267" s="13" t="s">
        <v>21</v>
      </c>
      <c r="AW267" s="13" t="s">
        <v>42</v>
      </c>
      <c r="AX267" s="13" t="s">
        <v>82</v>
      </c>
      <c r="AY267" s="244" t="s">
        <v>152</v>
      </c>
    </row>
    <row r="268" s="13" customFormat="1">
      <c r="A268" s="13"/>
      <c r="B268" s="234"/>
      <c r="C268" s="235"/>
      <c r="D268" s="229" t="s">
        <v>166</v>
      </c>
      <c r="E268" s="236" t="s">
        <v>44</v>
      </c>
      <c r="F268" s="237" t="s">
        <v>2123</v>
      </c>
      <c r="G268" s="235"/>
      <c r="H268" s="238">
        <v>1.8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166</v>
      </c>
      <c r="AU268" s="244" t="s">
        <v>21</v>
      </c>
      <c r="AV268" s="13" t="s">
        <v>21</v>
      </c>
      <c r="AW268" s="13" t="s">
        <v>42</v>
      </c>
      <c r="AX268" s="13" t="s">
        <v>82</v>
      </c>
      <c r="AY268" s="244" t="s">
        <v>152</v>
      </c>
    </row>
    <row r="269" s="13" customFormat="1">
      <c r="A269" s="13"/>
      <c r="B269" s="234"/>
      <c r="C269" s="235"/>
      <c r="D269" s="229" t="s">
        <v>166</v>
      </c>
      <c r="E269" s="236" t="s">
        <v>44</v>
      </c>
      <c r="F269" s="237" t="s">
        <v>2124</v>
      </c>
      <c r="G269" s="235"/>
      <c r="H269" s="238">
        <v>2.4340000000000002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166</v>
      </c>
      <c r="AU269" s="244" t="s">
        <v>21</v>
      </c>
      <c r="AV269" s="13" t="s">
        <v>21</v>
      </c>
      <c r="AW269" s="13" t="s">
        <v>42</v>
      </c>
      <c r="AX269" s="13" t="s">
        <v>82</v>
      </c>
      <c r="AY269" s="244" t="s">
        <v>152</v>
      </c>
    </row>
    <row r="270" s="13" customFormat="1">
      <c r="A270" s="13"/>
      <c r="B270" s="234"/>
      <c r="C270" s="235"/>
      <c r="D270" s="229" t="s">
        <v>166</v>
      </c>
      <c r="E270" s="236" t="s">
        <v>44</v>
      </c>
      <c r="F270" s="237" t="s">
        <v>2125</v>
      </c>
      <c r="G270" s="235"/>
      <c r="H270" s="238">
        <v>3.766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166</v>
      </c>
      <c r="AU270" s="244" t="s">
        <v>21</v>
      </c>
      <c r="AV270" s="13" t="s">
        <v>21</v>
      </c>
      <c r="AW270" s="13" t="s">
        <v>42</v>
      </c>
      <c r="AX270" s="13" t="s">
        <v>82</v>
      </c>
      <c r="AY270" s="244" t="s">
        <v>152</v>
      </c>
    </row>
    <row r="271" s="14" customFormat="1">
      <c r="A271" s="14"/>
      <c r="B271" s="251"/>
      <c r="C271" s="252"/>
      <c r="D271" s="229" t="s">
        <v>166</v>
      </c>
      <c r="E271" s="253" t="s">
        <v>44</v>
      </c>
      <c r="F271" s="254" t="s">
        <v>261</v>
      </c>
      <c r="G271" s="252"/>
      <c r="H271" s="255">
        <v>9.3599999999999994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166</v>
      </c>
      <c r="AU271" s="261" t="s">
        <v>21</v>
      </c>
      <c r="AV271" s="14" t="s">
        <v>171</v>
      </c>
      <c r="AW271" s="14" t="s">
        <v>42</v>
      </c>
      <c r="AX271" s="14" t="s">
        <v>90</v>
      </c>
      <c r="AY271" s="261" t="s">
        <v>152</v>
      </c>
    </row>
    <row r="272" s="2" customFormat="1" ht="16.5" customHeight="1">
      <c r="A272" s="42"/>
      <c r="B272" s="43"/>
      <c r="C272" s="216" t="s">
        <v>494</v>
      </c>
      <c r="D272" s="216" t="s">
        <v>155</v>
      </c>
      <c r="E272" s="217" t="s">
        <v>998</v>
      </c>
      <c r="F272" s="218" t="s">
        <v>999</v>
      </c>
      <c r="G272" s="219" t="s">
        <v>219</v>
      </c>
      <c r="H272" s="220">
        <v>9.3599999999999994</v>
      </c>
      <c r="I272" s="221"/>
      <c r="J272" s="222">
        <f>ROUND(I272*H272,2)</f>
        <v>0</v>
      </c>
      <c r="K272" s="218" t="s">
        <v>251</v>
      </c>
      <c r="L272" s="48"/>
      <c r="M272" s="223" t="s">
        <v>44</v>
      </c>
      <c r="N272" s="224" t="s">
        <v>53</v>
      </c>
      <c r="O272" s="88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27" t="s">
        <v>171</v>
      </c>
      <c r="AT272" s="227" t="s">
        <v>155</v>
      </c>
      <c r="AU272" s="227" t="s">
        <v>21</v>
      </c>
      <c r="AY272" s="20" t="s">
        <v>152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20" t="s">
        <v>90</v>
      </c>
      <c r="BK272" s="228">
        <f>ROUND(I272*H272,2)</f>
        <v>0</v>
      </c>
      <c r="BL272" s="20" t="s">
        <v>171</v>
      </c>
      <c r="BM272" s="227" t="s">
        <v>2126</v>
      </c>
    </row>
    <row r="273" s="2" customFormat="1">
      <c r="A273" s="42"/>
      <c r="B273" s="43"/>
      <c r="C273" s="44"/>
      <c r="D273" s="249" t="s">
        <v>253</v>
      </c>
      <c r="E273" s="44"/>
      <c r="F273" s="250" t="s">
        <v>1001</v>
      </c>
      <c r="G273" s="44"/>
      <c r="H273" s="44"/>
      <c r="I273" s="231"/>
      <c r="J273" s="44"/>
      <c r="K273" s="44"/>
      <c r="L273" s="48"/>
      <c r="M273" s="232"/>
      <c r="N273" s="233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253</v>
      </c>
      <c r="AU273" s="20" t="s">
        <v>21</v>
      </c>
    </row>
    <row r="274" s="13" customFormat="1">
      <c r="A274" s="13"/>
      <c r="B274" s="234"/>
      <c r="C274" s="235"/>
      <c r="D274" s="229" t="s">
        <v>166</v>
      </c>
      <c r="E274" s="236" t="s">
        <v>44</v>
      </c>
      <c r="F274" s="237" t="s">
        <v>2122</v>
      </c>
      <c r="G274" s="235"/>
      <c r="H274" s="238">
        <v>1.3600000000000001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166</v>
      </c>
      <c r="AU274" s="244" t="s">
        <v>21</v>
      </c>
      <c r="AV274" s="13" t="s">
        <v>21</v>
      </c>
      <c r="AW274" s="13" t="s">
        <v>42</v>
      </c>
      <c r="AX274" s="13" t="s">
        <v>82</v>
      </c>
      <c r="AY274" s="244" t="s">
        <v>152</v>
      </c>
    </row>
    <row r="275" s="13" customFormat="1">
      <c r="A275" s="13"/>
      <c r="B275" s="234"/>
      <c r="C275" s="235"/>
      <c r="D275" s="229" t="s">
        <v>166</v>
      </c>
      <c r="E275" s="236" t="s">
        <v>44</v>
      </c>
      <c r="F275" s="237" t="s">
        <v>2123</v>
      </c>
      <c r="G275" s="235"/>
      <c r="H275" s="238">
        <v>1.8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166</v>
      </c>
      <c r="AU275" s="244" t="s">
        <v>21</v>
      </c>
      <c r="AV275" s="13" t="s">
        <v>21</v>
      </c>
      <c r="AW275" s="13" t="s">
        <v>42</v>
      </c>
      <c r="AX275" s="13" t="s">
        <v>82</v>
      </c>
      <c r="AY275" s="244" t="s">
        <v>152</v>
      </c>
    </row>
    <row r="276" s="13" customFormat="1">
      <c r="A276" s="13"/>
      <c r="B276" s="234"/>
      <c r="C276" s="235"/>
      <c r="D276" s="229" t="s">
        <v>166</v>
      </c>
      <c r="E276" s="236" t="s">
        <v>44</v>
      </c>
      <c r="F276" s="237" t="s">
        <v>2124</v>
      </c>
      <c r="G276" s="235"/>
      <c r="H276" s="238">
        <v>2.4340000000000002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166</v>
      </c>
      <c r="AU276" s="244" t="s">
        <v>21</v>
      </c>
      <c r="AV276" s="13" t="s">
        <v>21</v>
      </c>
      <c r="AW276" s="13" t="s">
        <v>42</v>
      </c>
      <c r="AX276" s="13" t="s">
        <v>82</v>
      </c>
      <c r="AY276" s="244" t="s">
        <v>152</v>
      </c>
    </row>
    <row r="277" s="13" customFormat="1">
      <c r="A277" s="13"/>
      <c r="B277" s="234"/>
      <c r="C277" s="235"/>
      <c r="D277" s="229" t="s">
        <v>166</v>
      </c>
      <c r="E277" s="236" t="s">
        <v>44</v>
      </c>
      <c r="F277" s="237" t="s">
        <v>2125</v>
      </c>
      <c r="G277" s="235"/>
      <c r="H277" s="238">
        <v>3.766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166</v>
      </c>
      <c r="AU277" s="244" t="s">
        <v>21</v>
      </c>
      <c r="AV277" s="13" t="s">
        <v>21</v>
      </c>
      <c r="AW277" s="13" t="s">
        <v>42</v>
      </c>
      <c r="AX277" s="13" t="s">
        <v>82</v>
      </c>
      <c r="AY277" s="244" t="s">
        <v>152</v>
      </c>
    </row>
    <row r="278" s="14" customFormat="1">
      <c r="A278" s="14"/>
      <c r="B278" s="251"/>
      <c r="C278" s="252"/>
      <c r="D278" s="229" t="s">
        <v>166</v>
      </c>
      <c r="E278" s="253" t="s">
        <v>44</v>
      </c>
      <c r="F278" s="254" t="s">
        <v>261</v>
      </c>
      <c r="G278" s="252"/>
      <c r="H278" s="255">
        <v>9.3599999999999994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166</v>
      </c>
      <c r="AU278" s="261" t="s">
        <v>21</v>
      </c>
      <c r="AV278" s="14" t="s">
        <v>171</v>
      </c>
      <c r="AW278" s="14" t="s">
        <v>42</v>
      </c>
      <c r="AX278" s="14" t="s">
        <v>90</v>
      </c>
      <c r="AY278" s="261" t="s">
        <v>152</v>
      </c>
    </row>
    <row r="279" s="12" customFormat="1" ht="22.8" customHeight="1">
      <c r="A279" s="12"/>
      <c r="B279" s="200"/>
      <c r="C279" s="201"/>
      <c r="D279" s="202" t="s">
        <v>81</v>
      </c>
      <c r="E279" s="214" t="s">
        <v>151</v>
      </c>
      <c r="F279" s="214" t="s">
        <v>477</v>
      </c>
      <c r="G279" s="201"/>
      <c r="H279" s="201"/>
      <c r="I279" s="204"/>
      <c r="J279" s="215">
        <f>BK279</f>
        <v>0</v>
      </c>
      <c r="K279" s="201"/>
      <c r="L279" s="206"/>
      <c r="M279" s="207"/>
      <c r="N279" s="208"/>
      <c r="O279" s="208"/>
      <c r="P279" s="209">
        <f>SUM(P280:P305)</f>
        <v>0</v>
      </c>
      <c r="Q279" s="208"/>
      <c r="R279" s="209">
        <f>SUM(R280:R305)</f>
        <v>1.24908</v>
      </c>
      <c r="S279" s="208"/>
      <c r="T279" s="210">
        <f>SUM(T280:T305)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1" t="s">
        <v>90</v>
      </c>
      <c r="AT279" s="212" t="s">
        <v>81</v>
      </c>
      <c r="AU279" s="212" t="s">
        <v>90</v>
      </c>
      <c r="AY279" s="211" t="s">
        <v>152</v>
      </c>
      <c r="BK279" s="213">
        <f>SUM(BK280:BK305)</f>
        <v>0</v>
      </c>
    </row>
    <row r="280" s="2" customFormat="1" ht="24.15" customHeight="1">
      <c r="A280" s="42"/>
      <c r="B280" s="43"/>
      <c r="C280" s="216" t="s">
        <v>29</v>
      </c>
      <c r="D280" s="216" t="s">
        <v>155</v>
      </c>
      <c r="E280" s="217" t="s">
        <v>1648</v>
      </c>
      <c r="F280" s="218" t="s">
        <v>1649</v>
      </c>
      <c r="G280" s="219" t="s">
        <v>219</v>
      </c>
      <c r="H280" s="220">
        <v>1207</v>
      </c>
      <c r="I280" s="221"/>
      <c r="J280" s="222">
        <f>ROUND(I280*H280,2)</f>
        <v>0</v>
      </c>
      <c r="K280" s="218" t="s">
        <v>251</v>
      </c>
      <c r="L280" s="48"/>
      <c r="M280" s="223" t="s">
        <v>44</v>
      </c>
      <c r="N280" s="224" t="s">
        <v>53</v>
      </c>
      <c r="O280" s="88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27" t="s">
        <v>171</v>
      </c>
      <c r="AT280" s="227" t="s">
        <v>155</v>
      </c>
      <c r="AU280" s="227" t="s">
        <v>21</v>
      </c>
      <c r="AY280" s="20" t="s">
        <v>152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20" t="s">
        <v>90</v>
      </c>
      <c r="BK280" s="228">
        <f>ROUND(I280*H280,2)</f>
        <v>0</v>
      </c>
      <c r="BL280" s="20" t="s">
        <v>171</v>
      </c>
      <c r="BM280" s="227" t="s">
        <v>2127</v>
      </c>
    </row>
    <row r="281" s="2" customFormat="1">
      <c r="A281" s="42"/>
      <c r="B281" s="43"/>
      <c r="C281" s="44"/>
      <c r="D281" s="249" t="s">
        <v>253</v>
      </c>
      <c r="E281" s="44"/>
      <c r="F281" s="250" t="s">
        <v>1651</v>
      </c>
      <c r="G281" s="44"/>
      <c r="H281" s="44"/>
      <c r="I281" s="231"/>
      <c r="J281" s="44"/>
      <c r="K281" s="44"/>
      <c r="L281" s="48"/>
      <c r="M281" s="232"/>
      <c r="N281" s="233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0" t="s">
        <v>253</v>
      </c>
      <c r="AU281" s="20" t="s">
        <v>21</v>
      </c>
    </row>
    <row r="282" s="13" customFormat="1">
      <c r="A282" s="13"/>
      <c r="B282" s="234"/>
      <c r="C282" s="235"/>
      <c r="D282" s="229" t="s">
        <v>166</v>
      </c>
      <c r="E282" s="236" t="s">
        <v>44</v>
      </c>
      <c r="F282" s="237" t="s">
        <v>1652</v>
      </c>
      <c r="G282" s="235"/>
      <c r="H282" s="238">
        <v>1193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166</v>
      </c>
      <c r="AU282" s="244" t="s">
        <v>21</v>
      </c>
      <c r="AV282" s="13" t="s">
        <v>21</v>
      </c>
      <c r="AW282" s="13" t="s">
        <v>42</v>
      </c>
      <c r="AX282" s="13" t="s">
        <v>82</v>
      </c>
      <c r="AY282" s="244" t="s">
        <v>152</v>
      </c>
    </row>
    <row r="283" s="13" customFormat="1">
      <c r="A283" s="13"/>
      <c r="B283" s="234"/>
      <c r="C283" s="235"/>
      <c r="D283" s="229" t="s">
        <v>166</v>
      </c>
      <c r="E283" s="236" t="s">
        <v>44</v>
      </c>
      <c r="F283" s="237" t="s">
        <v>2128</v>
      </c>
      <c r="G283" s="235"/>
      <c r="H283" s="238">
        <v>14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166</v>
      </c>
      <c r="AU283" s="244" t="s">
        <v>21</v>
      </c>
      <c r="AV283" s="13" t="s">
        <v>21</v>
      </c>
      <c r="AW283" s="13" t="s">
        <v>42</v>
      </c>
      <c r="AX283" s="13" t="s">
        <v>82</v>
      </c>
      <c r="AY283" s="244" t="s">
        <v>152</v>
      </c>
    </row>
    <row r="284" s="14" customFormat="1">
      <c r="A284" s="14"/>
      <c r="B284" s="251"/>
      <c r="C284" s="252"/>
      <c r="D284" s="229" t="s">
        <v>166</v>
      </c>
      <c r="E284" s="253" t="s">
        <v>44</v>
      </c>
      <c r="F284" s="254" t="s">
        <v>261</v>
      </c>
      <c r="G284" s="252"/>
      <c r="H284" s="255">
        <v>1207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1" t="s">
        <v>166</v>
      </c>
      <c r="AU284" s="261" t="s">
        <v>21</v>
      </c>
      <c r="AV284" s="14" t="s">
        <v>171</v>
      </c>
      <c r="AW284" s="14" t="s">
        <v>42</v>
      </c>
      <c r="AX284" s="14" t="s">
        <v>90</v>
      </c>
      <c r="AY284" s="261" t="s">
        <v>152</v>
      </c>
    </row>
    <row r="285" s="2" customFormat="1" ht="21.75" customHeight="1">
      <c r="A285" s="42"/>
      <c r="B285" s="43"/>
      <c r="C285" s="216" t="s">
        <v>503</v>
      </c>
      <c r="D285" s="216" t="s">
        <v>155</v>
      </c>
      <c r="E285" s="217" t="s">
        <v>1653</v>
      </c>
      <c r="F285" s="218" t="s">
        <v>1654</v>
      </c>
      <c r="G285" s="219" t="s">
        <v>219</v>
      </c>
      <c r="H285" s="220">
        <v>2386</v>
      </c>
      <c r="I285" s="221"/>
      <c r="J285" s="222">
        <f>ROUND(I285*H285,2)</f>
        <v>0</v>
      </c>
      <c r="K285" s="218" t="s">
        <v>251</v>
      </c>
      <c r="L285" s="48"/>
      <c r="M285" s="223" t="s">
        <v>44</v>
      </c>
      <c r="N285" s="224" t="s">
        <v>53</v>
      </c>
      <c r="O285" s="88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7" t="s">
        <v>171</v>
      </c>
      <c r="AT285" s="227" t="s">
        <v>155</v>
      </c>
      <c r="AU285" s="227" t="s">
        <v>21</v>
      </c>
      <c r="AY285" s="20" t="s">
        <v>152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20" t="s">
        <v>90</v>
      </c>
      <c r="BK285" s="228">
        <f>ROUND(I285*H285,2)</f>
        <v>0</v>
      </c>
      <c r="BL285" s="20" t="s">
        <v>171</v>
      </c>
      <c r="BM285" s="227" t="s">
        <v>2129</v>
      </c>
    </row>
    <row r="286" s="2" customFormat="1">
      <c r="A286" s="42"/>
      <c r="B286" s="43"/>
      <c r="C286" s="44"/>
      <c r="D286" s="249" t="s">
        <v>253</v>
      </c>
      <c r="E286" s="44"/>
      <c r="F286" s="250" t="s">
        <v>1656</v>
      </c>
      <c r="G286" s="44"/>
      <c r="H286" s="44"/>
      <c r="I286" s="231"/>
      <c r="J286" s="44"/>
      <c r="K286" s="44"/>
      <c r="L286" s="48"/>
      <c r="M286" s="232"/>
      <c r="N286" s="233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253</v>
      </c>
      <c r="AU286" s="20" t="s">
        <v>21</v>
      </c>
    </row>
    <row r="287" s="13" customFormat="1">
      <c r="A287" s="13"/>
      <c r="B287" s="234"/>
      <c r="C287" s="235"/>
      <c r="D287" s="229" t="s">
        <v>166</v>
      </c>
      <c r="E287" s="236" t="s">
        <v>44</v>
      </c>
      <c r="F287" s="237" t="s">
        <v>1657</v>
      </c>
      <c r="G287" s="235"/>
      <c r="H287" s="238">
        <v>2386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166</v>
      </c>
      <c r="AU287" s="244" t="s">
        <v>21</v>
      </c>
      <c r="AV287" s="13" t="s">
        <v>21</v>
      </c>
      <c r="AW287" s="13" t="s">
        <v>42</v>
      </c>
      <c r="AX287" s="13" t="s">
        <v>90</v>
      </c>
      <c r="AY287" s="244" t="s">
        <v>152</v>
      </c>
    </row>
    <row r="288" s="2" customFormat="1" ht="24.15" customHeight="1">
      <c r="A288" s="42"/>
      <c r="B288" s="43"/>
      <c r="C288" s="216" t="s">
        <v>509</v>
      </c>
      <c r="D288" s="216" t="s">
        <v>155</v>
      </c>
      <c r="E288" s="217" t="s">
        <v>495</v>
      </c>
      <c r="F288" s="218" t="s">
        <v>496</v>
      </c>
      <c r="G288" s="219" t="s">
        <v>219</v>
      </c>
      <c r="H288" s="220">
        <v>1193</v>
      </c>
      <c r="I288" s="221"/>
      <c r="J288" s="222">
        <f>ROUND(I288*H288,2)</f>
        <v>0</v>
      </c>
      <c r="K288" s="218" t="s">
        <v>251</v>
      </c>
      <c r="L288" s="48"/>
      <c r="M288" s="223" t="s">
        <v>44</v>
      </c>
      <c r="N288" s="224" t="s">
        <v>53</v>
      </c>
      <c r="O288" s="88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R288" s="227" t="s">
        <v>171</v>
      </c>
      <c r="AT288" s="227" t="s">
        <v>155</v>
      </c>
      <c r="AU288" s="227" t="s">
        <v>21</v>
      </c>
      <c r="AY288" s="20" t="s">
        <v>152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20" t="s">
        <v>90</v>
      </c>
      <c r="BK288" s="228">
        <f>ROUND(I288*H288,2)</f>
        <v>0</v>
      </c>
      <c r="BL288" s="20" t="s">
        <v>171</v>
      </c>
      <c r="BM288" s="227" t="s">
        <v>2130</v>
      </c>
    </row>
    <row r="289" s="2" customFormat="1">
      <c r="A289" s="42"/>
      <c r="B289" s="43"/>
      <c r="C289" s="44"/>
      <c r="D289" s="249" t="s">
        <v>253</v>
      </c>
      <c r="E289" s="44"/>
      <c r="F289" s="250" t="s">
        <v>498</v>
      </c>
      <c r="G289" s="44"/>
      <c r="H289" s="44"/>
      <c r="I289" s="231"/>
      <c r="J289" s="44"/>
      <c r="K289" s="44"/>
      <c r="L289" s="48"/>
      <c r="M289" s="232"/>
      <c r="N289" s="233"/>
      <c r="O289" s="88"/>
      <c r="P289" s="88"/>
      <c r="Q289" s="88"/>
      <c r="R289" s="88"/>
      <c r="S289" s="88"/>
      <c r="T289" s="89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T289" s="20" t="s">
        <v>253</v>
      </c>
      <c r="AU289" s="20" t="s">
        <v>21</v>
      </c>
    </row>
    <row r="290" s="13" customFormat="1">
      <c r="A290" s="13"/>
      <c r="B290" s="234"/>
      <c r="C290" s="235"/>
      <c r="D290" s="229" t="s">
        <v>166</v>
      </c>
      <c r="E290" s="236" t="s">
        <v>44</v>
      </c>
      <c r="F290" s="237" t="s">
        <v>1420</v>
      </c>
      <c r="G290" s="235"/>
      <c r="H290" s="238">
        <v>1193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166</v>
      </c>
      <c r="AU290" s="244" t="s">
        <v>21</v>
      </c>
      <c r="AV290" s="13" t="s">
        <v>21</v>
      </c>
      <c r="AW290" s="13" t="s">
        <v>42</v>
      </c>
      <c r="AX290" s="13" t="s">
        <v>90</v>
      </c>
      <c r="AY290" s="244" t="s">
        <v>152</v>
      </c>
    </row>
    <row r="291" s="2" customFormat="1" ht="16.5" customHeight="1">
      <c r="A291" s="42"/>
      <c r="B291" s="43"/>
      <c r="C291" s="216" t="s">
        <v>514</v>
      </c>
      <c r="D291" s="216" t="s">
        <v>155</v>
      </c>
      <c r="E291" s="217" t="s">
        <v>1659</v>
      </c>
      <c r="F291" s="218" t="s">
        <v>1660</v>
      </c>
      <c r="G291" s="219" t="s">
        <v>219</v>
      </c>
      <c r="H291" s="220">
        <v>1193</v>
      </c>
      <c r="I291" s="221"/>
      <c r="J291" s="222">
        <f>ROUND(I291*H291,2)</f>
        <v>0</v>
      </c>
      <c r="K291" s="218" t="s">
        <v>251</v>
      </c>
      <c r="L291" s="48"/>
      <c r="M291" s="223" t="s">
        <v>44</v>
      </c>
      <c r="N291" s="224" t="s">
        <v>53</v>
      </c>
      <c r="O291" s="88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27" t="s">
        <v>171</v>
      </c>
      <c r="AT291" s="227" t="s">
        <v>155</v>
      </c>
      <c r="AU291" s="227" t="s">
        <v>21</v>
      </c>
      <c r="AY291" s="20" t="s">
        <v>152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20" t="s">
        <v>90</v>
      </c>
      <c r="BK291" s="228">
        <f>ROUND(I291*H291,2)</f>
        <v>0</v>
      </c>
      <c r="BL291" s="20" t="s">
        <v>171</v>
      </c>
      <c r="BM291" s="227" t="s">
        <v>2131</v>
      </c>
    </row>
    <row r="292" s="2" customFormat="1">
      <c r="A292" s="42"/>
      <c r="B292" s="43"/>
      <c r="C292" s="44"/>
      <c r="D292" s="249" t="s">
        <v>253</v>
      </c>
      <c r="E292" s="44"/>
      <c r="F292" s="250" t="s">
        <v>1662</v>
      </c>
      <c r="G292" s="44"/>
      <c r="H292" s="44"/>
      <c r="I292" s="231"/>
      <c r="J292" s="44"/>
      <c r="K292" s="44"/>
      <c r="L292" s="48"/>
      <c r="M292" s="232"/>
      <c r="N292" s="233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253</v>
      </c>
      <c r="AU292" s="20" t="s">
        <v>21</v>
      </c>
    </row>
    <row r="293" s="13" customFormat="1">
      <c r="A293" s="13"/>
      <c r="B293" s="234"/>
      <c r="C293" s="235"/>
      <c r="D293" s="229" t="s">
        <v>166</v>
      </c>
      <c r="E293" s="236" t="s">
        <v>44</v>
      </c>
      <c r="F293" s="237" t="s">
        <v>1420</v>
      </c>
      <c r="G293" s="235"/>
      <c r="H293" s="238">
        <v>1193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166</v>
      </c>
      <c r="AU293" s="244" t="s">
        <v>21</v>
      </c>
      <c r="AV293" s="13" t="s">
        <v>21</v>
      </c>
      <c r="AW293" s="13" t="s">
        <v>42</v>
      </c>
      <c r="AX293" s="13" t="s">
        <v>90</v>
      </c>
      <c r="AY293" s="244" t="s">
        <v>152</v>
      </c>
    </row>
    <row r="294" s="2" customFormat="1" ht="21.75" customHeight="1">
      <c r="A294" s="42"/>
      <c r="B294" s="43"/>
      <c r="C294" s="216" t="s">
        <v>519</v>
      </c>
      <c r="D294" s="216" t="s">
        <v>155</v>
      </c>
      <c r="E294" s="217" t="s">
        <v>1663</v>
      </c>
      <c r="F294" s="218" t="s">
        <v>1664</v>
      </c>
      <c r="G294" s="219" t="s">
        <v>219</v>
      </c>
      <c r="H294" s="220">
        <v>6.5</v>
      </c>
      <c r="I294" s="221"/>
      <c r="J294" s="222">
        <f>ROUND(I294*H294,2)</f>
        <v>0</v>
      </c>
      <c r="K294" s="218" t="s">
        <v>251</v>
      </c>
      <c r="L294" s="48"/>
      <c r="M294" s="223" t="s">
        <v>44</v>
      </c>
      <c r="N294" s="224" t="s">
        <v>53</v>
      </c>
      <c r="O294" s="88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R294" s="227" t="s">
        <v>171</v>
      </c>
      <c r="AT294" s="227" t="s">
        <v>155</v>
      </c>
      <c r="AU294" s="227" t="s">
        <v>21</v>
      </c>
      <c r="AY294" s="20" t="s">
        <v>152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20" t="s">
        <v>90</v>
      </c>
      <c r="BK294" s="228">
        <f>ROUND(I294*H294,2)</f>
        <v>0</v>
      </c>
      <c r="BL294" s="20" t="s">
        <v>171</v>
      </c>
      <c r="BM294" s="227" t="s">
        <v>2132</v>
      </c>
    </row>
    <row r="295" s="2" customFormat="1">
      <c r="A295" s="42"/>
      <c r="B295" s="43"/>
      <c r="C295" s="44"/>
      <c r="D295" s="249" t="s">
        <v>253</v>
      </c>
      <c r="E295" s="44"/>
      <c r="F295" s="250" t="s">
        <v>1666</v>
      </c>
      <c r="G295" s="44"/>
      <c r="H295" s="44"/>
      <c r="I295" s="231"/>
      <c r="J295" s="44"/>
      <c r="K295" s="44"/>
      <c r="L295" s="48"/>
      <c r="M295" s="232"/>
      <c r="N295" s="233"/>
      <c r="O295" s="88"/>
      <c r="P295" s="88"/>
      <c r="Q295" s="88"/>
      <c r="R295" s="88"/>
      <c r="S295" s="88"/>
      <c r="T295" s="89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T295" s="20" t="s">
        <v>253</v>
      </c>
      <c r="AU295" s="20" t="s">
        <v>21</v>
      </c>
    </row>
    <row r="296" s="13" customFormat="1">
      <c r="A296" s="13"/>
      <c r="B296" s="234"/>
      <c r="C296" s="235"/>
      <c r="D296" s="229" t="s">
        <v>166</v>
      </c>
      <c r="E296" s="236" t="s">
        <v>44</v>
      </c>
      <c r="F296" s="237" t="s">
        <v>1449</v>
      </c>
      <c r="G296" s="235"/>
      <c r="H296" s="238">
        <v>6.5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166</v>
      </c>
      <c r="AU296" s="244" t="s">
        <v>21</v>
      </c>
      <c r="AV296" s="13" t="s">
        <v>21</v>
      </c>
      <c r="AW296" s="13" t="s">
        <v>42</v>
      </c>
      <c r="AX296" s="13" t="s">
        <v>90</v>
      </c>
      <c r="AY296" s="244" t="s">
        <v>152</v>
      </c>
    </row>
    <row r="297" s="2" customFormat="1" ht="24.15" customHeight="1">
      <c r="A297" s="42"/>
      <c r="B297" s="43"/>
      <c r="C297" s="216" t="s">
        <v>529</v>
      </c>
      <c r="D297" s="216" t="s">
        <v>155</v>
      </c>
      <c r="E297" s="217" t="s">
        <v>504</v>
      </c>
      <c r="F297" s="218" t="s">
        <v>505</v>
      </c>
      <c r="G297" s="219" t="s">
        <v>219</v>
      </c>
      <c r="H297" s="220">
        <v>1193</v>
      </c>
      <c r="I297" s="221"/>
      <c r="J297" s="222">
        <f>ROUND(I297*H297,2)</f>
        <v>0</v>
      </c>
      <c r="K297" s="218" t="s">
        <v>251</v>
      </c>
      <c r="L297" s="48"/>
      <c r="M297" s="223" t="s">
        <v>44</v>
      </c>
      <c r="N297" s="224" t="s">
        <v>53</v>
      </c>
      <c r="O297" s="88"/>
      <c r="P297" s="225">
        <f>O297*H297</f>
        <v>0</v>
      </c>
      <c r="Q297" s="225">
        <v>0</v>
      </c>
      <c r="R297" s="225">
        <f>Q297*H297</f>
        <v>0</v>
      </c>
      <c r="S297" s="225">
        <v>0</v>
      </c>
      <c r="T297" s="226">
        <f>S297*H297</f>
        <v>0</v>
      </c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R297" s="227" t="s">
        <v>171</v>
      </c>
      <c r="AT297" s="227" t="s">
        <v>155</v>
      </c>
      <c r="AU297" s="227" t="s">
        <v>21</v>
      </c>
      <c r="AY297" s="20" t="s">
        <v>152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20" t="s">
        <v>90</v>
      </c>
      <c r="BK297" s="228">
        <f>ROUND(I297*H297,2)</f>
        <v>0</v>
      </c>
      <c r="BL297" s="20" t="s">
        <v>171</v>
      </c>
      <c r="BM297" s="227" t="s">
        <v>2133</v>
      </c>
    </row>
    <row r="298" s="2" customFormat="1">
      <c r="A298" s="42"/>
      <c r="B298" s="43"/>
      <c r="C298" s="44"/>
      <c r="D298" s="249" t="s">
        <v>253</v>
      </c>
      <c r="E298" s="44"/>
      <c r="F298" s="250" t="s">
        <v>507</v>
      </c>
      <c r="G298" s="44"/>
      <c r="H298" s="44"/>
      <c r="I298" s="231"/>
      <c r="J298" s="44"/>
      <c r="K298" s="44"/>
      <c r="L298" s="48"/>
      <c r="M298" s="232"/>
      <c r="N298" s="233"/>
      <c r="O298" s="88"/>
      <c r="P298" s="88"/>
      <c r="Q298" s="88"/>
      <c r="R298" s="88"/>
      <c r="S298" s="88"/>
      <c r="T298" s="89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T298" s="20" t="s">
        <v>253</v>
      </c>
      <c r="AU298" s="20" t="s">
        <v>21</v>
      </c>
    </row>
    <row r="299" s="13" customFormat="1">
      <c r="A299" s="13"/>
      <c r="B299" s="234"/>
      <c r="C299" s="235"/>
      <c r="D299" s="229" t="s">
        <v>166</v>
      </c>
      <c r="E299" s="236" t="s">
        <v>1420</v>
      </c>
      <c r="F299" s="237" t="s">
        <v>1668</v>
      </c>
      <c r="G299" s="235"/>
      <c r="H299" s="238">
        <v>1193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166</v>
      </c>
      <c r="AU299" s="244" t="s">
        <v>21</v>
      </c>
      <c r="AV299" s="13" t="s">
        <v>21</v>
      </c>
      <c r="AW299" s="13" t="s">
        <v>42</v>
      </c>
      <c r="AX299" s="13" t="s">
        <v>90</v>
      </c>
      <c r="AY299" s="244" t="s">
        <v>152</v>
      </c>
    </row>
    <row r="300" s="2" customFormat="1" ht="16.5" customHeight="1">
      <c r="A300" s="42"/>
      <c r="B300" s="43"/>
      <c r="C300" s="216" t="s">
        <v>534</v>
      </c>
      <c r="D300" s="216" t="s">
        <v>155</v>
      </c>
      <c r="E300" s="217" t="s">
        <v>1669</v>
      </c>
      <c r="F300" s="218" t="s">
        <v>1670</v>
      </c>
      <c r="G300" s="219" t="s">
        <v>219</v>
      </c>
      <c r="H300" s="220">
        <v>6.5</v>
      </c>
      <c r="I300" s="221"/>
      <c r="J300" s="222">
        <f>ROUND(I300*H300,2)</f>
        <v>0</v>
      </c>
      <c r="K300" s="218" t="s">
        <v>251</v>
      </c>
      <c r="L300" s="48"/>
      <c r="M300" s="223" t="s">
        <v>44</v>
      </c>
      <c r="N300" s="224" t="s">
        <v>53</v>
      </c>
      <c r="O300" s="88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27" t="s">
        <v>171</v>
      </c>
      <c r="AT300" s="227" t="s">
        <v>155</v>
      </c>
      <c r="AU300" s="227" t="s">
        <v>21</v>
      </c>
      <c r="AY300" s="20" t="s">
        <v>152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20" t="s">
        <v>90</v>
      </c>
      <c r="BK300" s="228">
        <f>ROUND(I300*H300,2)</f>
        <v>0</v>
      </c>
      <c r="BL300" s="20" t="s">
        <v>171</v>
      </c>
      <c r="BM300" s="227" t="s">
        <v>2134</v>
      </c>
    </row>
    <row r="301" s="2" customFormat="1">
      <c r="A301" s="42"/>
      <c r="B301" s="43"/>
      <c r="C301" s="44"/>
      <c r="D301" s="249" t="s">
        <v>253</v>
      </c>
      <c r="E301" s="44"/>
      <c r="F301" s="250" t="s">
        <v>1672</v>
      </c>
      <c r="G301" s="44"/>
      <c r="H301" s="44"/>
      <c r="I301" s="231"/>
      <c r="J301" s="44"/>
      <c r="K301" s="44"/>
      <c r="L301" s="48"/>
      <c r="M301" s="232"/>
      <c r="N301" s="233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253</v>
      </c>
      <c r="AU301" s="20" t="s">
        <v>21</v>
      </c>
    </row>
    <row r="302" s="13" customFormat="1">
      <c r="A302" s="13"/>
      <c r="B302" s="234"/>
      <c r="C302" s="235"/>
      <c r="D302" s="229" t="s">
        <v>166</v>
      </c>
      <c r="E302" s="236" t="s">
        <v>44</v>
      </c>
      <c r="F302" s="237" t="s">
        <v>1449</v>
      </c>
      <c r="G302" s="235"/>
      <c r="H302" s="238">
        <v>6.5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166</v>
      </c>
      <c r="AU302" s="244" t="s">
        <v>21</v>
      </c>
      <c r="AV302" s="13" t="s">
        <v>21</v>
      </c>
      <c r="AW302" s="13" t="s">
        <v>42</v>
      </c>
      <c r="AX302" s="13" t="s">
        <v>90</v>
      </c>
      <c r="AY302" s="244" t="s">
        <v>152</v>
      </c>
    </row>
    <row r="303" s="2" customFormat="1" ht="37.8" customHeight="1">
      <c r="A303" s="42"/>
      <c r="B303" s="43"/>
      <c r="C303" s="216" t="s">
        <v>539</v>
      </c>
      <c r="D303" s="216" t="s">
        <v>155</v>
      </c>
      <c r="E303" s="217" t="s">
        <v>830</v>
      </c>
      <c r="F303" s="218" t="s">
        <v>831</v>
      </c>
      <c r="G303" s="219" t="s">
        <v>219</v>
      </c>
      <c r="H303" s="220">
        <v>14</v>
      </c>
      <c r="I303" s="221"/>
      <c r="J303" s="222">
        <f>ROUND(I303*H303,2)</f>
        <v>0</v>
      </c>
      <c r="K303" s="218" t="s">
        <v>251</v>
      </c>
      <c r="L303" s="48"/>
      <c r="M303" s="223" t="s">
        <v>44</v>
      </c>
      <c r="N303" s="224" t="s">
        <v>53</v>
      </c>
      <c r="O303" s="88"/>
      <c r="P303" s="225">
        <f>O303*H303</f>
        <v>0</v>
      </c>
      <c r="Q303" s="225">
        <v>0.089219999999999994</v>
      </c>
      <c r="R303" s="225">
        <f>Q303*H303</f>
        <v>1.24908</v>
      </c>
      <c r="S303" s="225">
        <v>0</v>
      </c>
      <c r="T303" s="226">
        <f>S303*H303</f>
        <v>0</v>
      </c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R303" s="227" t="s">
        <v>171</v>
      </c>
      <c r="AT303" s="227" t="s">
        <v>155</v>
      </c>
      <c r="AU303" s="227" t="s">
        <v>21</v>
      </c>
      <c r="AY303" s="20" t="s">
        <v>152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20" t="s">
        <v>90</v>
      </c>
      <c r="BK303" s="228">
        <f>ROUND(I303*H303,2)</f>
        <v>0</v>
      </c>
      <c r="BL303" s="20" t="s">
        <v>171</v>
      </c>
      <c r="BM303" s="227" t="s">
        <v>2135</v>
      </c>
    </row>
    <row r="304" s="2" customFormat="1">
      <c r="A304" s="42"/>
      <c r="B304" s="43"/>
      <c r="C304" s="44"/>
      <c r="D304" s="249" t="s">
        <v>253</v>
      </c>
      <c r="E304" s="44"/>
      <c r="F304" s="250" t="s">
        <v>833</v>
      </c>
      <c r="G304" s="44"/>
      <c r="H304" s="44"/>
      <c r="I304" s="231"/>
      <c r="J304" s="44"/>
      <c r="K304" s="44"/>
      <c r="L304" s="48"/>
      <c r="M304" s="232"/>
      <c r="N304" s="233"/>
      <c r="O304" s="88"/>
      <c r="P304" s="88"/>
      <c r="Q304" s="88"/>
      <c r="R304" s="88"/>
      <c r="S304" s="88"/>
      <c r="T304" s="89"/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T304" s="20" t="s">
        <v>253</v>
      </c>
      <c r="AU304" s="20" t="s">
        <v>21</v>
      </c>
    </row>
    <row r="305" s="13" customFormat="1">
      <c r="A305" s="13"/>
      <c r="B305" s="234"/>
      <c r="C305" s="235"/>
      <c r="D305" s="229" t="s">
        <v>166</v>
      </c>
      <c r="E305" s="236" t="s">
        <v>44</v>
      </c>
      <c r="F305" s="237" t="s">
        <v>334</v>
      </c>
      <c r="G305" s="235"/>
      <c r="H305" s="238">
        <v>14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166</v>
      </c>
      <c r="AU305" s="244" t="s">
        <v>21</v>
      </c>
      <c r="AV305" s="13" t="s">
        <v>21</v>
      </c>
      <c r="AW305" s="13" t="s">
        <v>42</v>
      </c>
      <c r="AX305" s="13" t="s">
        <v>90</v>
      </c>
      <c r="AY305" s="244" t="s">
        <v>152</v>
      </c>
    </row>
    <row r="306" s="12" customFormat="1" ht="22.8" customHeight="1">
      <c r="A306" s="12"/>
      <c r="B306" s="200"/>
      <c r="C306" s="201"/>
      <c r="D306" s="202" t="s">
        <v>81</v>
      </c>
      <c r="E306" s="214" t="s">
        <v>188</v>
      </c>
      <c r="F306" s="214" t="s">
        <v>508</v>
      </c>
      <c r="G306" s="201"/>
      <c r="H306" s="201"/>
      <c r="I306" s="204"/>
      <c r="J306" s="215">
        <f>BK306</f>
        <v>0</v>
      </c>
      <c r="K306" s="201"/>
      <c r="L306" s="206"/>
      <c r="M306" s="207"/>
      <c r="N306" s="208"/>
      <c r="O306" s="208"/>
      <c r="P306" s="209">
        <f>SUM(P307:P577)</f>
        <v>0</v>
      </c>
      <c r="Q306" s="208"/>
      <c r="R306" s="209">
        <f>SUM(R307:R577)</f>
        <v>6.0765787300000005</v>
      </c>
      <c r="S306" s="208"/>
      <c r="T306" s="210">
        <f>SUM(T307:T577)</f>
        <v>1.6279999999999999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1" t="s">
        <v>90</v>
      </c>
      <c r="AT306" s="212" t="s">
        <v>81</v>
      </c>
      <c r="AU306" s="212" t="s">
        <v>90</v>
      </c>
      <c r="AY306" s="211" t="s">
        <v>152</v>
      </c>
      <c r="BK306" s="213">
        <f>SUM(BK307:BK577)</f>
        <v>0</v>
      </c>
    </row>
    <row r="307" s="2" customFormat="1" ht="24.15" customHeight="1">
      <c r="A307" s="42"/>
      <c r="B307" s="43"/>
      <c r="C307" s="216" t="s">
        <v>543</v>
      </c>
      <c r="D307" s="216" t="s">
        <v>155</v>
      </c>
      <c r="E307" s="217" t="s">
        <v>1007</v>
      </c>
      <c r="F307" s="218" t="s">
        <v>1008</v>
      </c>
      <c r="G307" s="219" t="s">
        <v>432</v>
      </c>
      <c r="H307" s="220">
        <v>7</v>
      </c>
      <c r="I307" s="221"/>
      <c r="J307" s="222">
        <f>ROUND(I307*H307,2)</f>
        <v>0</v>
      </c>
      <c r="K307" s="218" t="s">
        <v>251</v>
      </c>
      <c r="L307" s="48"/>
      <c r="M307" s="223" t="s">
        <v>44</v>
      </c>
      <c r="N307" s="224" t="s">
        <v>53</v>
      </c>
      <c r="O307" s="88"/>
      <c r="P307" s="225">
        <f>O307*H307</f>
        <v>0</v>
      </c>
      <c r="Q307" s="225">
        <v>0.00167</v>
      </c>
      <c r="R307" s="225">
        <f>Q307*H307</f>
        <v>0.011690000000000001</v>
      </c>
      <c r="S307" s="225">
        <v>0</v>
      </c>
      <c r="T307" s="226">
        <f>S307*H307</f>
        <v>0</v>
      </c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R307" s="227" t="s">
        <v>171</v>
      </c>
      <c r="AT307" s="227" t="s">
        <v>155</v>
      </c>
      <c r="AU307" s="227" t="s">
        <v>21</v>
      </c>
      <c r="AY307" s="20" t="s">
        <v>152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20" t="s">
        <v>90</v>
      </c>
      <c r="BK307" s="228">
        <f>ROUND(I307*H307,2)</f>
        <v>0</v>
      </c>
      <c r="BL307" s="20" t="s">
        <v>171</v>
      </c>
      <c r="BM307" s="227" t="s">
        <v>2136</v>
      </c>
    </row>
    <row r="308" s="2" customFormat="1">
      <c r="A308" s="42"/>
      <c r="B308" s="43"/>
      <c r="C308" s="44"/>
      <c r="D308" s="249" t="s">
        <v>253</v>
      </c>
      <c r="E308" s="44"/>
      <c r="F308" s="250" t="s">
        <v>1010</v>
      </c>
      <c r="G308" s="44"/>
      <c r="H308" s="44"/>
      <c r="I308" s="231"/>
      <c r="J308" s="44"/>
      <c r="K308" s="44"/>
      <c r="L308" s="48"/>
      <c r="M308" s="232"/>
      <c r="N308" s="233"/>
      <c r="O308" s="88"/>
      <c r="P308" s="88"/>
      <c r="Q308" s="88"/>
      <c r="R308" s="88"/>
      <c r="S308" s="88"/>
      <c r="T308" s="89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T308" s="20" t="s">
        <v>253</v>
      </c>
      <c r="AU308" s="20" t="s">
        <v>21</v>
      </c>
    </row>
    <row r="309" s="13" customFormat="1">
      <c r="A309" s="13"/>
      <c r="B309" s="234"/>
      <c r="C309" s="235"/>
      <c r="D309" s="229" t="s">
        <v>166</v>
      </c>
      <c r="E309" s="236" t="s">
        <v>44</v>
      </c>
      <c r="F309" s="237" t="s">
        <v>2137</v>
      </c>
      <c r="G309" s="235"/>
      <c r="H309" s="238">
        <v>3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166</v>
      </c>
      <c r="AU309" s="244" t="s">
        <v>21</v>
      </c>
      <c r="AV309" s="13" t="s">
        <v>21</v>
      </c>
      <c r="AW309" s="13" t="s">
        <v>42</v>
      </c>
      <c r="AX309" s="13" t="s">
        <v>82</v>
      </c>
      <c r="AY309" s="244" t="s">
        <v>152</v>
      </c>
    </row>
    <row r="310" s="13" customFormat="1">
      <c r="A310" s="13"/>
      <c r="B310" s="234"/>
      <c r="C310" s="235"/>
      <c r="D310" s="229" t="s">
        <v>166</v>
      </c>
      <c r="E310" s="236" t="s">
        <v>44</v>
      </c>
      <c r="F310" s="237" t="s">
        <v>2138</v>
      </c>
      <c r="G310" s="235"/>
      <c r="H310" s="238">
        <v>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166</v>
      </c>
      <c r="AU310" s="244" t="s">
        <v>21</v>
      </c>
      <c r="AV310" s="13" t="s">
        <v>21</v>
      </c>
      <c r="AW310" s="13" t="s">
        <v>42</v>
      </c>
      <c r="AX310" s="13" t="s">
        <v>82</v>
      </c>
      <c r="AY310" s="244" t="s">
        <v>152</v>
      </c>
    </row>
    <row r="311" s="13" customFormat="1">
      <c r="A311" s="13"/>
      <c r="B311" s="234"/>
      <c r="C311" s="235"/>
      <c r="D311" s="229" t="s">
        <v>166</v>
      </c>
      <c r="E311" s="236" t="s">
        <v>44</v>
      </c>
      <c r="F311" s="237" t="s">
        <v>2139</v>
      </c>
      <c r="G311" s="235"/>
      <c r="H311" s="238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166</v>
      </c>
      <c r="AU311" s="244" t="s">
        <v>21</v>
      </c>
      <c r="AV311" s="13" t="s">
        <v>21</v>
      </c>
      <c r="AW311" s="13" t="s">
        <v>42</v>
      </c>
      <c r="AX311" s="13" t="s">
        <v>82</v>
      </c>
      <c r="AY311" s="244" t="s">
        <v>152</v>
      </c>
    </row>
    <row r="312" s="13" customFormat="1">
      <c r="A312" s="13"/>
      <c r="B312" s="234"/>
      <c r="C312" s="235"/>
      <c r="D312" s="229" t="s">
        <v>166</v>
      </c>
      <c r="E312" s="236" t="s">
        <v>44</v>
      </c>
      <c r="F312" s="237" t="s">
        <v>2140</v>
      </c>
      <c r="G312" s="235"/>
      <c r="H312" s="238">
        <v>2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166</v>
      </c>
      <c r="AU312" s="244" t="s">
        <v>21</v>
      </c>
      <c r="AV312" s="13" t="s">
        <v>21</v>
      </c>
      <c r="AW312" s="13" t="s">
        <v>42</v>
      </c>
      <c r="AX312" s="13" t="s">
        <v>82</v>
      </c>
      <c r="AY312" s="244" t="s">
        <v>152</v>
      </c>
    </row>
    <row r="313" s="14" customFormat="1">
      <c r="A313" s="14"/>
      <c r="B313" s="251"/>
      <c r="C313" s="252"/>
      <c r="D313" s="229" t="s">
        <v>166</v>
      </c>
      <c r="E313" s="253" t="s">
        <v>44</v>
      </c>
      <c r="F313" s="254" t="s">
        <v>261</v>
      </c>
      <c r="G313" s="252"/>
      <c r="H313" s="255">
        <v>7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166</v>
      </c>
      <c r="AU313" s="261" t="s">
        <v>21</v>
      </c>
      <c r="AV313" s="14" t="s">
        <v>171</v>
      </c>
      <c r="AW313" s="14" t="s">
        <v>42</v>
      </c>
      <c r="AX313" s="14" t="s">
        <v>90</v>
      </c>
      <c r="AY313" s="261" t="s">
        <v>152</v>
      </c>
    </row>
    <row r="314" s="2" customFormat="1" ht="16.5" customHeight="1">
      <c r="A314" s="42"/>
      <c r="B314" s="43"/>
      <c r="C314" s="262" t="s">
        <v>548</v>
      </c>
      <c r="D314" s="262" t="s">
        <v>391</v>
      </c>
      <c r="E314" s="263" t="s">
        <v>2141</v>
      </c>
      <c r="F314" s="264" t="s">
        <v>2142</v>
      </c>
      <c r="G314" s="265" t="s">
        <v>432</v>
      </c>
      <c r="H314" s="266">
        <v>1.01</v>
      </c>
      <c r="I314" s="267"/>
      <c r="J314" s="268">
        <f>ROUND(I314*H314,2)</f>
        <v>0</v>
      </c>
      <c r="K314" s="264" t="s">
        <v>251</v>
      </c>
      <c r="L314" s="269"/>
      <c r="M314" s="270" t="s">
        <v>44</v>
      </c>
      <c r="N314" s="271" t="s">
        <v>53</v>
      </c>
      <c r="O314" s="88"/>
      <c r="P314" s="225">
        <f>O314*H314</f>
        <v>0</v>
      </c>
      <c r="Q314" s="225">
        <v>0.0095999999999999992</v>
      </c>
      <c r="R314" s="225">
        <f>Q314*H314</f>
        <v>0.0096959999999999998</v>
      </c>
      <c r="S314" s="225">
        <v>0</v>
      </c>
      <c r="T314" s="226">
        <f>S314*H314</f>
        <v>0</v>
      </c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R314" s="227" t="s">
        <v>188</v>
      </c>
      <c r="AT314" s="227" t="s">
        <v>391</v>
      </c>
      <c r="AU314" s="227" t="s">
        <v>21</v>
      </c>
      <c r="AY314" s="20" t="s">
        <v>152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20" t="s">
        <v>90</v>
      </c>
      <c r="BK314" s="228">
        <f>ROUND(I314*H314,2)</f>
        <v>0</v>
      </c>
      <c r="BL314" s="20" t="s">
        <v>171</v>
      </c>
      <c r="BM314" s="227" t="s">
        <v>2143</v>
      </c>
    </row>
    <row r="315" s="13" customFormat="1">
      <c r="A315" s="13"/>
      <c r="B315" s="234"/>
      <c r="C315" s="235"/>
      <c r="D315" s="229" t="s">
        <v>166</v>
      </c>
      <c r="E315" s="236" t="s">
        <v>44</v>
      </c>
      <c r="F315" s="237" t="s">
        <v>1636</v>
      </c>
      <c r="G315" s="235"/>
      <c r="H315" s="238">
        <v>1.01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166</v>
      </c>
      <c r="AU315" s="244" t="s">
        <v>21</v>
      </c>
      <c r="AV315" s="13" t="s">
        <v>21</v>
      </c>
      <c r="AW315" s="13" t="s">
        <v>42</v>
      </c>
      <c r="AX315" s="13" t="s">
        <v>90</v>
      </c>
      <c r="AY315" s="244" t="s">
        <v>152</v>
      </c>
    </row>
    <row r="316" s="2" customFormat="1" ht="16.5" customHeight="1">
      <c r="A316" s="42"/>
      <c r="B316" s="43"/>
      <c r="C316" s="262" t="s">
        <v>553</v>
      </c>
      <c r="D316" s="262" t="s">
        <v>391</v>
      </c>
      <c r="E316" s="263" t="s">
        <v>2144</v>
      </c>
      <c r="F316" s="264" t="s">
        <v>2145</v>
      </c>
      <c r="G316" s="265" t="s">
        <v>432</v>
      </c>
      <c r="H316" s="266">
        <v>5.0499999999999998</v>
      </c>
      <c r="I316" s="267"/>
      <c r="J316" s="268">
        <f>ROUND(I316*H316,2)</f>
        <v>0</v>
      </c>
      <c r="K316" s="264" t="s">
        <v>251</v>
      </c>
      <c r="L316" s="269"/>
      <c r="M316" s="270" t="s">
        <v>44</v>
      </c>
      <c r="N316" s="271" t="s">
        <v>53</v>
      </c>
      <c r="O316" s="88"/>
      <c r="P316" s="225">
        <f>O316*H316</f>
        <v>0</v>
      </c>
      <c r="Q316" s="225">
        <v>0.016</v>
      </c>
      <c r="R316" s="225">
        <f>Q316*H316</f>
        <v>0.080799999999999997</v>
      </c>
      <c r="S316" s="225">
        <v>0</v>
      </c>
      <c r="T316" s="226">
        <f>S316*H316</f>
        <v>0</v>
      </c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R316" s="227" t="s">
        <v>188</v>
      </c>
      <c r="AT316" s="227" t="s">
        <v>391</v>
      </c>
      <c r="AU316" s="227" t="s">
        <v>21</v>
      </c>
      <c r="AY316" s="20" t="s">
        <v>152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20" t="s">
        <v>90</v>
      </c>
      <c r="BK316" s="228">
        <f>ROUND(I316*H316,2)</f>
        <v>0</v>
      </c>
      <c r="BL316" s="20" t="s">
        <v>171</v>
      </c>
      <c r="BM316" s="227" t="s">
        <v>2146</v>
      </c>
    </row>
    <row r="317" s="2" customFormat="1">
      <c r="A317" s="42"/>
      <c r="B317" s="43"/>
      <c r="C317" s="44"/>
      <c r="D317" s="229" t="s">
        <v>161</v>
      </c>
      <c r="E317" s="44"/>
      <c r="F317" s="230" t="s">
        <v>2147</v>
      </c>
      <c r="G317" s="44"/>
      <c r="H317" s="44"/>
      <c r="I317" s="231"/>
      <c r="J317" s="44"/>
      <c r="K317" s="44"/>
      <c r="L317" s="48"/>
      <c r="M317" s="232"/>
      <c r="N317" s="233"/>
      <c r="O317" s="88"/>
      <c r="P317" s="88"/>
      <c r="Q317" s="88"/>
      <c r="R317" s="88"/>
      <c r="S317" s="88"/>
      <c r="T317" s="89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T317" s="20" t="s">
        <v>161</v>
      </c>
      <c r="AU317" s="20" t="s">
        <v>21</v>
      </c>
    </row>
    <row r="318" s="13" customFormat="1">
      <c r="A318" s="13"/>
      <c r="B318" s="234"/>
      <c r="C318" s="235"/>
      <c r="D318" s="229" t="s">
        <v>166</v>
      </c>
      <c r="E318" s="236" t="s">
        <v>44</v>
      </c>
      <c r="F318" s="237" t="s">
        <v>1641</v>
      </c>
      <c r="G318" s="235"/>
      <c r="H318" s="238">
        <v>3.0299999999999998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166</v>
      </c>
      <c r="AU318" s="244" t="s">
        <v>21</v>
      </c>
      <c r="AV318" s="13" t="s">
        <v>21</v>
      </c>
      <c r="AW318" s="13" t="s">
        <v>42</v>
      </c>
      <c r="AX318" s="13" t="s">
        <v>82</v>
      </c>
      <c r="AY318" s="244" t="s">
        <v>152</v>
      </c>
    </row>
    <row r="319" s="13" customFormat="1">
      <c r="A319" s="13"/>
      <c r="B319" s="234"/>
      <c r="C319" s="235"/>
      <c r="D319" s="229" t="s">
        <v>166</v>
      </c>
      <c r="E319" s="236" t="s">
        <v>44</v>
      </c>
      <c r="F319" s="237" t="s">
        <v>1635</v>
      </c>
      <c r="G319" s="235"/>
      <c r="H319" s="238">
        <v>2.02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166</v>
      </c>
      <c r="AU319" s="244" t="s">
        <v>21</v>
      </c>
      <c r="AV319" s="13" t="s">
        <v>21</v>
      </c>
      <c r="AW319" s="13" t="s">
        <v>42</v>
      </c>
      <c r="AX319" s="13" t="s">
        <v>82</v>
      </c>
      <c r="AY319" s="244" t="s">
        <v>152</v>
      </c>
    </row>
    <row r="320" s="14" customFormat="1">
      <c r="A320" s="14"/>
      <c r="B320" s="251"/>
      <c r="C320" s="252"/>
      <c r="D320" s="229" t="s">
        <v>166</v>
      </c>
      <c r="E320" s="253" t="s">
        <v>44</v>
      </c>
      <c r="F320" s="254" t="s">
        <v>261</v>
      </c>
      <c r="G320" s="252"/>
      <c r="H320" s="255">
        <v>5.0499999999999998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166</v>
      </c>
      <c r="AU320" s="261" t="s">
        <v>21</v>
      </c>
      <c r="AV320" s="14" t="s">
        <v>171</v>
      </c>
      <c r="AW320" s="14" t="s">
        <v>42</v>
      </c>
      <c r="AX320" s="14" t="s">
        <v>90</v>
      </c>
      <c r="AY320" s="261" t="s">
        <v>152</v>
      </c>
    </row>
    <row r="321" s="2" customFormat="1" ht="16.5" customHeight="1">
      <c r="A321" s="42"/>
      <c r="B321" s="43"/>
      <c r="C321" s="262" t="s">
        <v>558</v>
      </c>
      <c r="D321" s="262" t="s">
        <v>391</v>
      </c>
      <c r="E321" s="263" t="s">
        <v>2148</v>
      </c>
      <c r="F321" s="264" t="s">
        <v>2149</v>
      </c>
      <c r="G321" s="265" t="s">
        <v>432</v>
      </c>
      <c r="H321" s="266">
        <v>1.01</v>
      </c>
      <c r="I321" s="267"/>
      <c r="J321" s="268">
        <f>ROUND(I321*H321,2)</f>
        <v>0</v>
      </c>
      <c r="K321" s="264" t="s">
        <v>251</v>
      </c>
      <c r="L321" s="269"/>
      <c r="M321" s="270" t="s">
        <v>44</v>
      </c>
      <c r="N321" s="271" t="s">
        <v>53</v>
      </c>
      <c r="O321" s="88"/>
      <c r="P321" s="225">
        <f>O321*H321</f>
        <v>0</v>
      </c>
      <c r="Q321" s="225">
        <v>0.012</v>
      </c>
      <c r="R321" s="225">
        <f>Q321*H321</f>
        <v>0.012120000000000001</v>
      </c>
      <c r="S321" s="225">
        <v>0</v>
      </c>
      <c r="T321" s="226">
        <f>S321*H321</f>
        <v>0</v>
      </c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R321" s="227" t="s">
        <v>188</v>
      </c>
      <c r="AT321" s="227" t="s">
        <v>391</v>
      </c>
      <c r="AU321" s="227" t="s">
        <v>21</v>
      </c>
      <c r="AY321" s="20" t="s">
        <v>152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20" t="s">
        <v>90</v>
      </c>
      <c r="BK321" s="228">
        <f>ROUND(I321*H321,2)</f>
        <v>0</v>
      </c>
      <c r="BL321" s="20" t="s">
        <v>171</v>
      </c>
      <c r="BM321" s="227" t="s">
        <v>2150</v>
      </c>
    </row>
    <row r="322" s="13" customFormat="1">
      <c r="A322" s="13"/>
      <c r="B322" s="234"/>
      <c r="C322" s="235"/>
      <c r="D322" s="229" t="s">
        <v>166</v>
      </c>
      <c r="E322" s="236" t="s">
        <v>44</v>
      </c>
      <c r="F322" s="237" t="s">
        <v>1636</v>
      </c>
      <c r="G322" s="235"/>
      <c r="H322" s="238">
        <v>1.01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166</v>
      </c>
      <c r="AU322" s="244" t="s">
        <v>21</v>
      </c>
      <c r="AV322" s="13" t="s">
        <v>21</v>
      </c>
      <c r="AW322" s="13" t="s">
        <v>42</v>
      </c>
      <c r="AX322" s="13" t="s">
        <v>90</v>
      </c>
      <c r="AY322" s="244" t="s">
        <v>152</v>
      </c>
    </row>
    <row r="323" s="2" customFormat="1" ht="24.15" customHeight="1">
      <c r="A323" s="42"/>
      <c r="B323" s="43"/>
      <c r="C323" s="216" t="s">
        <v>563</v>
      </c>
      <c r="D323" s="216" t="s">
        <v>155</v>
      </c>
      <c r="E323" s="217" t="s">
        <v>2151</v>
      </c>
      <c r="F323" s="218" t="s">
        <v>2152</v>
      </c>
      <c r="G323" s="219" t="s">
        <v>432</v>
      </c>
      <c r="H323" s="220">
        <v>1</v>
      </c>
      <c r="I323" s="221"/>
      <c r="J323" s="222">
        <f>ROUND(I323*H323,2)</f>
        <v>0</v>
      </c>
      <c r="K323" s="218" t="s">
        <v>251</v>
      </c>
      <c r="L323" s="48"/>
      <c r="M323" s="223" t="s">
        <v>44</v>
      </c>
      <c r="N323" s="224" t="s">
        <v>53</v>
      </c>
      <c r="O323" s="88"/>
      <c r="P323" s="225">
        <f>O323*H323</f>
        <v>0</v>
      </c>
      <c r="Q323" s="225">
        <v>0.0017099999999999999</v>
      </c>
      <c r="R323" s="225">
        <f>Q323*H323</f>
        <v>0.0017099999999999999</v>
      </c>
      <c r="S323" s="225">
        <v>0</v>
      </c>
      <c r="T323" s="226">
        <f>S323*H323</f>
        <v>0</v>
      </c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R323" s="227" t="s">
        <v>171</v>
      </c>
      <c r="AT323" s="227" t="s">
        <v>155</v>
      </c>
      <c r="AU323" s="227" t="s">
        <v>21</v>
      </c>
      <c r="AY323" s="20" t="s">
        <v>152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20" t="s">
        <v>90</v>
      </c>
      <c r="BK323" s="228">
        <f>ROUND(I323*H323,2)</f>
        <v>0</v>
      </c>
      <c r="BL323" s="20" t="s">
        <v>171</v>
      </c>
      <c r="BM323" s="227" t="s">
        <v>2153</v>
      </c>
    </row>
    <row r="324" s="2" customFormat="1">
      <c r="A324" s="42"/>
      <c r="B324" s="43"/>
      <c r="C324" s="44"/>
      <c r="D324" s="249" t="s">
        <v>253</v>
      </c>
      <c r="E324" s="44"/>
      <c r="F324" s="250" t="s">
        <v>2154</v>
      </c>
      <c r="G324" s="44"/>
      <c r="H324" s="44"/>
      <c r="I324" s="231"/>
      <c r="J324" s="44"/>
      <c r="K324" s="44"/>
      <c r="L324" s="48"/>
      <c r="M324" s="232"/>
      <c r="N324" s="233"/>
      <c r="O324" s="88"/>
      <c r="P324" s="88"/>
      <c r="Q324" s="88"/>
      <c r="R324" s="88"/>
      <c r="S324" s="88"/>
      <c r="T324" s="89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T324" s="20" t="s">
        <v>253</v>
      </c>
      <c r="AU324" s="20" t="s">
        <v>21</v>
      </c>
    </row>
    <row r="325" s="13" customFormat="1">
      <c r="A325" s="13"/>
      <c r="B325" s="234"/>
      <c r="C325" s="235"/>
      <c r="D325" s="229" t="s">
        <v>166</v>
      </c>
      <c r="E325" s="236" t="s">
        <v>44</v>
      </c>
      <c r="F325" s="237" t="s">
        <v>2155</v>
      </c>
      <c r="G325" s="235"/>
      <c r="H325" s="238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166</v>
      </c>
      <c r="AU325" s="244" t="s">
        <v>21</v>
      </c>
      <c r="AV325" s="13" t="s">
        <v>21</v>
      </c>
      <c r="AW325" s="13" t="s">
        <v>42</v>
      </c>
      <c r="AX325" s="13" t="s">
        <v>90</v>
      </c>
      <c r="AY325" s="244" t="s">
        <v>152</v>
      </c>
    </row>
    <row r="326" s="2" customFormat="1" ht="16.5" customHeight="1">
      <c r="A326" s="42"/>
      <c r="B326" s="43"/>
      <c r="C326" s="262" t="s">
        <v>567</v>
      </c>
      <c r="D326" s="262" t="s">
        <v>391</v>
      </c>
      <c r="E326" s="263" t="s">
        <v>2156</v>
      </c>
      <c r="F326" s="264" t="s">
        <v>2157</v>
      </c>
      <c r="G326" s="265" t="s">
        <v>432</v>
      </c>
      <c r="H326" s="266">
        <v>1.01</v>
      </c>
      <c r="I326" s="267"/>
      <c r="J326" s="268">
        <f>ROUND(I326*H326,2)</f>
        <v>0</v>
      </c>
      <c r="K326" s="264" t="s">
        <v>251</v>
      </c>
      <c r="L326" s="269"/>
      <c r="M326" s="270" t="s">
        <v>44</v>
      </c>
      <c r="N326" s="271" t="s">
        <v>53</v>
      </c>
      <c r="O326" s="88"/>
      <c r="P326" s="225">
        <f>O326*H326</f>
        <v>0</v>
      </c>
      <c r="Q326" s="225">
        <v>0.0149</v>
      </c>
      <c r="R326" s="225">
        <f>Q326*H326</f>
        <v>0.015049</v>
      </c>
      <c r="S326" s="225">
        <v>0</v>
      </c>
      <c r="T326" s="226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27" t="s">
        <v>188</v>
      </c>
      <c r="AT326" s="227" t="s">
        <v>391</v>
      </c>
      <c r="AU326" s="227" t="s">
        <v>21</v>
      </c>
      <c r="AY326" s="20" t="s">
        <v>152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20" t="s">
        <v>90</v>
      </c>
      <c r="BK326" s="228">
        <f>ROUND(I326*H326,2)</f>
        <v>0</v>
      </c>
      <c r="BL326" s="20" t="s">
        <v>171</v>
      </c>
      <c r="BM326" s="227" t="s">
        <v>2158</v>
      </c>
    </row>
    <row r="327" s="13" customFormat="1">
      <c r="A327" s="13"/>
      <c r="B327" s="234"/>
      <c r="C327" s="235"/>
      <c r="D327" s="229" t="s">
        <v>166</v>
      </c>
      <c r="E327" s="236" t="s">
        <v>44</v>
      </c>
      <c r="F327" s="237" t="s">
        <v>1636</v>
      </c>
      <c r="G327" s="235"/>
      <c r="H327" s="238">
        <v>1.01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166</v>
      </c>
      <c r="AU327" s="244" t="s">
        <v>21</v>
      </c>
      <c r="AV327" s="13" t="s">
        <v>21</v>
      </c>
      <c r="AW327" s="13" t="s">
        <v>42</v>
      </c>
      <c r="AX327" s="13" t="s">
        <v>90</v>
      </c>
      <c r="AY327" s="244" t="s">
        <v>152</v>
      </c>
    </row>
    <row r="328" s="2" customFormat="1" ht="24.15" customHeight="1">
      <c r="A328" s="42"/>
      <c r="B328" s="43"/>
      <c r="C328" s="216" t="s">
        <v>572</v>
      </c>
      <c r="D328" s="216" t="s">
        <v>155</v>
      </c>
      <c r="E328" s="217" t="s">
        <v>2159</v>
      </c>
      <c r="F328" s="218" t="s">
        <v>2160</v>
      </c>
      <c r="G328" s="219" t="s">
        <v>432</v>
      </c>
      <c r="H328" s="220">
        <v>4</v>
      </c>
      <c r="I328" s="221"/>
      <c r="J328" s="222">
        <f>ROUND(I328*H328,2)</f>
        <v>0</v>
      </c>
      <c r="K328" s="218" t="s">
        <v>251</v>
      </c>
      <c r="L328" s="48"/>
      <c r="M328" s="223" t="s">
        <v>44</v>
      </c>
      <c r="N328" s="224" t="s">
        <v>53</v>
      </c>
      <c r="O328" s="88"/>
      <c r="P328" s="225">
        <f>O328*H328</f>
        <v>0</v>
      </c>
      <c r="Q328" s="225">
        <v>0.0017099999999999999</v>
      </c>
      <c r="R328" s="225">
        <f>Q328*H328</f>
        <v>0.0068399999999999997</v>
      </c>
      <c r="S328" s="225">
        <v>0</v>
      </c>
      <c r="T328" s="226">
        <f>S328*H328</f>
        <v>0</v>
      </c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R328" s="227" t="s">
        <v>171</v>
      </c>
      <c r="AT328" s="227" t="s">
        <v>155</v>
      </c>
      <c r="AU328" s="227" t="s">
        <v>21</v>
      </c>
      <c r="AY328" s="20" t="s">
        <v>152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20" t="s">
        <v>90</v>
      </c>
      <c r="BK328" s="228">
        <f>ROUND(I328*H328,2)</f>
        <v>0</v>
      </c>
      <c r="BL328" s="20" t="s">
        <v>171</v>
      </c>
      <c r="BM328" s="227" t="s">
        <v>2161</v>
      </c>
    </row>
    <row r="329" s="2" customFormat="1">
      <c r="A329" s="42"/>
      <c r="B329" s="43"/>
      <c r="C329" s="44"/>
      <c r="D329" s="249" t="s">
        <v>253</v>
      </c>
      <c r="E329" s="44"/>
      <c r="F329" s="250" t="s">
        <v>2162</v>
      </c>
      <c r="G329" s="44"/>
      <c r="H329" s="44"/>
      <c r="I329" s="231"/>
      <c r="J329" s="44"/>
      <c r="K329" s="44"/>
      <c r="L329" s="48"/>
      <c r="M329" s="232"/>
      <c r="N329" s="233"/>
      <c r="O329" s="88"/>
      <c r="P329" s="88"/>
      <c r="Q329" s="88"/>
      <c r="R329" s="88"/>
      <c r="S329" s="88"/>
      <c r="T329" s="89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T329" s="20" t="s">
        <v>253</v>
      </c>
      <c r="AU329" s="20" t="s">
        <v>21</v>
      </c>
    </row>
    <row r="330" s="13" customFormat="1">
      <c r="A330" s="13"/>
      <c r="B330" s="234"/>
      <c r="C330" s="235"/>
      <c r="D330" s="229" t="s">
        <v>166</v>
      </c>
      <c r="E330" s="236" t="s">
        <v>44</v>
      </c>
      <c r="F330" s="237" t="s">
        <v>2163</v>
      </c>
      <c r="G330" s="235"/>
      <c r="H330" s="238">
        <v>0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166</v>
      </c>
      <c r="AU330" s="244" t="s">
        <v>21</v>
      </c>
      <c r="AV330" s="13" t="s">
        <v>21</v>
      </c>
      <c r="AW330" s="13" t="s">
        <v>42</v>
      </c>
      <c r="AX330" s="13" t="s">
        <v>82</v>
      </c>
      <c r="AY330" s="244" t="s">
        <v>152</v>
      </c>
    </row>
    <row r="331" s="13" customFormat="1">
      <c r="A331" s="13"/>
      <c r="B331" s="234"/>
      <c r="C331" s="235"/>
      <c r="D331" s="229" t="s">
        <v>166</v>
      </c>
      <c r="E331" s="236" t="s">
        <v>44</v>
      </c>
      <c r="F331" s="237" t="s">
        <v>2164</v>
      </c>
      <c r="G331" s="235"/>
      <c r="H331" s="238">
        <v>4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166</v>
      </c>
      <c r="AU331" s="244" t="s">
        <v>21</v>
      </c>
      <c r="AV331" s="13" t="s">
        <v>21</v>
      </c>
      <c r="AW331" s="13" t="s">
        <v>42</v>
      </c>
      <c r="AX331" s="13" t="s">
        <v>82</v>
      </c>
      <c r="AY331" s="244" t="s">
        <v>152</v>
      </c>
    </row>
    <row r="332" s="14" customFormat="1">
      <c r="A332" s="14"/>
      <c r="B332" s="251"/>
      <c r="C332" s="252"/>
      <c r="D332" s="229" t="s">
        <v>166</v>
      </c>
      <c r="E332" s="253" t="s">
        <v>44</v>
      </c>
      <c r="F332" s="254" t="s">
        <v>261</v>
      </c>
      <c r="G332" s="252"/>
      <c r="H332" s="255">
        <v>4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166</v>
      </c>
      <c r="AU332" s="261" t="s">
        <v>21</v>
      </c>
      <c r="AV332" s="14" t="s">
        <v>171</v>
      </c>
      <c r="AW332" s="14" t="s">
        <v>42</v>
      </c>
      <c r="AX332" s="14" t="s">
        <v>90</v>
      </c>
      <c r="AY332" s="261" t="s">
        <v>152</v>
      </c>
    </row>
    <row r="333" s="2" customFormat="1" ht="16.5" customHeight="1">
      <c r="A333" s="42"/>
      <c r="B333" s="43"/>
      <c r="C333" s="262" t="s">
        <v>576</v>
      </c>
      <c r="D333" s="262" t="s">
        <v>391</v>
      </c>
      <c r="E333" s="263" t="s">
        <v>1043</v>
      </c>
      <c r="F333" s="264" t="s">
        <v>1044</v>
      </c>
      <c r="G333" s="265" t="s">
        <v>432</v>
      </c>
      <c r="H333" s="266">
        <v>4.04</v>
      </c>
      <c r="I333" s="267"/>
      <c r="J333" s="268">
        <f>ROUND(I333*H333,2)</f>
        <v>0</v>
      </c>
      <c r="K333" s="264" t="s">
        <v>251</v>
      </c>
      <c r="L333" s="269"/>
      <c r="M333" s="270" t="s">
        <v>44</v>
      </c>
      <c r="N333" s="271" t="s">
        <v>53</v>
      </c>
      <c r="O333" s="88"/>
      <c r="P333" s="225">
        <f>O333*H333</f>
        <v>0</v>
      </c>
      <c r="Q333" s="225">
        <v>0.0178</v>
      </c>
      <c r="R333" s="225">
        <f>Q333*H333</f>
        <v>0.071912000000000004</v>
      </c>
      <c r="S333" s="225">
        <v>0</v>
      </c>
      <c r="T333" s="226">
        <f>S333*H333</f>
        <v>0</v>
      </c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R333" s="227" t="s">
        <v>188</v>
      </c>
      <c r="AT333" s="227" t="s">
        <v>391</v>
      </c>
      <c r="AU333" s="227" t="s">
        <v>21</v>
      </c>
      <c r="AY333" s="20" t="s">
        <v>152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20" t="s">
        <v>90</v>
      </c>
      <c r="BK333" s="228">
        <f>ROUND(I333*H333,2)</f>
        <v>0</v>
      </c>
      <c r="BL333" s="20" t="s">
        <v>171</v>
      </c>
      <c r="BM333" s="227" t="s">
        <v>2165</v>
      </c>
    </row>
    <row r="334" s="13" customFormat="1">
      <c r="A334" s="13"/>
      <c r="B334" s="234"/>
      <c r="C334" s="235"/>
      <c r="D334" s="229" t="s">
        <v>166</v>
      </c>
      <c r="E334" s="236" t="s">
        <v>44</v>
      </c>
      <c r="F334" s="237" t="s">
        <v>1786</v>
      </c>
      <c r="G334" s="235"/>
      <c r="H334" s="238">
        <v>4.04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166</v>
      </c>
      <c r="AU334" s="244" t="s">
        <v>21</v>
      </c>
      <c r="AV334" s="13" t="s">
        <v>21</v>
      </c>
      <c r="AW334" s="13" t="s">
        <v>42</v>
      </c>
      <c r="AX334" s="13" t="s">
        <v>90</v>
      </c>
      <c r="AY334" s="244" t="s">
        <v>152</v>
      </c>
    </row>
    <row r="335" s="2" customFormat="1" ht="24.15" customHeight="1">
      <c r="A335" s="42"/>
      <c r="B335" s="43"/>
      <c r="C335" s="216" t="s">
        <v>582</v>
      </c>
      <c r="D335" s="216" t="s">
        <v>155</v>
      </c>
      <c r="E335" s="217" t="s">
        <v>1059</v>
      </c>
      <c r="F335" s="218" t="s">
        <v>1060</v>
      </c>
      <c r="G335" s="219" t="s">
        <v>283</v>
      </c>
      <c r="H335" s="220">
        <v>28</v>
      </c>
      <c r="I335" s="221"/>
      <c r="J335" s="222">
        <f>ROUND(I335*H335,2)</f>
        <v>0</v>
      </c>
      <c r="K335" s="218" t="s">
        <v>251</v>
      </c>
      <c r="L335" s="48"/>
      <c r="M335" s="223" t="s">
        <v>44</v>
      </c>
      <c r="N335" s="224" t="s">
        <v>53</v>
      </c>
      <c r="O335" s="88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R335" s="227" t="s">
        <v>171</v>
      </c>
      <c r="AT335" s="227" t="s">
        <v>155</v>
      </c>
      <c r="AU335" s="227" t="s">
        <v>21</v>
      </c>
      <c r="AY335" s="20" t="s">
        <v>152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20" t="s">
        <v>90</v>
      </c>
      <c r="BK335" s="228">
        <f>ROUND(I335*H335,2)</f>
        <v>0</v>
      </c>
      <c r="BL335" s="20" t="s">
        <v>171</v>
      </c>
      <c r="BM335" s="227" t="s">
        <v>2166</v>
      </c>
    </row>
    <row r="336" s="2" customFormat="1">
      <c r="A336" s="42"/>
      <c r="B336" s="43"/>
      <c r="C336" s="44"/>
      <c r="D336" s="249" t="s">
        <v>253</v>
      </c>
      <c r="E336" s="44"/>
      <c r="F336" s="250" t="s">
        <v>1062</v>
      </c>
      <c r="G336" s="44"/>
      <c r="H336" s="44"/>
      <c r="I336" s="231"/>
      <c r="J336" s="44"/>
      <c r="K336" s="44"/>
      <c r="L336" s="48"/>
      <c r="M336" s="232"/>
      <c r="N336" s="233"/>
      <c r="O336" s="88"/>
      <c r="P336" s="88"/>
      <c r="Q336" s="88"/>
      <c r="R336" s="88"/>
      <c r="S336" s="88"/>
      <c r="T336" s="89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T336" s="20" t="s">
        <v>253</v>
      </c>
      <c r="AU336" s="20" t="s">
        <v>21</v>
      </c>
    </row>
    <row r="337" s="13" customFormat="1">
      <c r="A337" s="13"/>
      <c r="B337" s="234"/>
      <c r="C337" s="235"/>
      <c r="D337" s="229" t="s">
        <v>166</v>
      </c>
      <c r="E337" s="236" t="s">
        <v>44</v>
      </c>
      <c r="F337" s="237" t="s">
        <v>2167</v>
      </c>
      <c r="G337" s="235"/>
      <c r="H337" s="238">
        <v>12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166</v>
      </c>
      <c r="AU337" s="244" t="s">
        <v>21</v>
      </c>
      <c r="AV337" s="13" t="s">
        <v>21</v>
      </c>
      <c r="AW337" s="13" t="s">
        <v>42</v>
      </c>
      <c r="AX337" s="13" t="s">
        <v>82</v>
      </c>
      <c r="AY337" s="244" t="s">
        <v>152</v>
      </c>
    </row>
    <row r="338" s="13" customFormat="1">
      <c r="A338" s="13"/>
      <c r="B338" s="234"/>
      <c r="C338" s="235"/>
      <c r="D338" s="229" t="s">
        <v>166</v>
      </c>
      <c r="E338" s="236" t="s">
        <v>44</v>
      </c>
      <c r="F338" s="237" t="s">
        <v>2168</v>
      </c>
      <c r="G338" s="235"/>
      <c r="H338" s="238">
        <v>16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166</v>
      </c>
      <c r="AU338" s="244" t="s">
        <v>21</v>
      </c>
      <c r="AV338" s="13" t="s">
        <v>21</v>
      </c>
      <c r="AW338" s="13" t="s">
        <v>42</v>
      </c>
      <c r="AX338" s="13" t="s">
        <v>82</v>
      </c>
      <c r="AY338" s="244" t="s">
        <v>152</v>
      </c>
    </row>
    <row r="339" s="14" customFormat="1">
      <c r="A339" s="14"/>
      <c r="B339" s="251"/>
      <c r="C339" s="252"/>
      <c r="D339" s="229" t="s">
        <v>166</v>
      </c>
      <c r="E339" s="253" t="s">
        <v>44</v>
      </c>
      <c r="F339" s="254" t="s">
        <v>261</v>
      </c>
      <c r="G339" s="252"/>
      <c r="H339" s="255">
        <v>28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166</v>
      </c>
      <c r="AU339" s="261" t="s">
        <v>21</v>
      </c>
      <c r="AV339" s="14" t="s">
        <v>171</v>
      </c>
      <c r="AW339" s="14" t="s">
        <v>42</v>
      </c>
      <c r="AX339" s="14" t="s">
        <v>90</v>
      </c>
      <c r="AY339" s="261" t="s">
        <v>152</v>
      </c>
    </row>
    <row r="340" s="2" customFormat="1" ht="16.5" customHeight="1">
      <c r="A340" s="42"/>
      <c r="B340" s="43"/>
      <c r="C340" s="262" t="s">
        <v>586</v>
      </c>
      <c r="D340" s="262" t="s">
        <v>391</v>
      </c>
      <c r="E340" s="263" t="s">
        <v>2169</v>
      </c>
      <c r="F340" s="264" t="s">
        <v>2170</v>
      </c>
      <c r="G340" s="265" t="s">
        <v>283</v>
      </c>
      <c r="H340" s="266">
        <v>28.420000000000002</v>
      </c>
      <c r="I340" s="267"/>
      <c r="J340" s="268">
        <f>ROUND(I340*H340,2)</f>
        <v>0</v>
      </c>
      <c r="K340" s="264" t="s">
        <v>251</v>
      </c>
      <c r="L340" s="269"/>
      <c r="M340" s="270" t="s">
        <v>44</v>
      </c>
      <c r="N340" s="271" t="s">
        <v>53</v>
      </c>
      <c r="O340" s="88"/>
      <c r="P340" s="225">
        <f>O340*H340</f>
        <v>0</v>
      </c>
      <c r="Q340" s="225">
        <v>0.00027</v>
      </c>
      <c r="R340" s="225">
        <f>Q340*H340</f>
        <v>0.0076734000000000004</v>
      </c>
      <c r="S340" s="225">
        <v>0</v>
      </c>
      <c r="T340" s="226">
        <f>S340*H340</f>
        <v>0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27" t="s">
        <v>188</v>
      </c>
      <c r="AT340" s="227" t="s">
        <v>391</v>
      </c>
      <c r="AU340" s="227" t="s">
        <v>21</v>
      </c>
      <c r="AY340" s="20" t="s">
        <v>152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20" t="s">
        <v>90</v>
      </c>
      <c r="BK340" s="228">
        <f>ROUND(I340*H340,2)</f>
        <v>0</v>
      </c>
      <c r="BL340" s="20" t="s">
        <v>171</v>
      </c>
      <c r="BM340" s="227" t="s">
        <v>2171</v>
      </c>
    </row>
    <row r="341" s="13" customFormat="1">
      <c r="A341" s="13"/>
      <c r="B341" s="234"/>
      <c r="C341" s="235"/>
      <c r="D341" s="229" t="s">
        <v>166</v>
      </c>
      <c r="E341" s="236" t="s">
        <v>44</v>
      </c>
      <c r="F341" s="237" t="s">
        <v>2172</v>
      </c>
      <c r="G341" s="235"/>
      <c r="H341" s="238">
        <v>12.18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166</v>
      </c>
      <c r="AU341" s="244" t="s">
        <v>21</v>
      </c>
      <c r="AV341" s="13" t="s">
        <v>21</v>
      </c>
      <c r="AW341" s="13" t="s">
        <v>42</v>
      </c>
      <c r="AX341" s="13" t="s">
        <v>82</v>
      </c>
      <c r="AY341" s="244" t="s">
        <v>152</v>
      </c>
    </row>
    <row r="342" s="13" customFormat="1">
      <c r="A342" s="13"/>
      <c r="B342" s="234"/>
      <c r="C342" s="235"/>
      <c r="D342" s="229" t="s">
        <v>166</v>
      </c>
      <c r="E342" s="236" t="s">
        <v>44</v>
      </c>
      <c r="F342" s="237" t="s">
        <v>2173</v>
      </c>
      <c r="G342" s="235"/>
      <c r="H342" s="238">
        <v>16.239999999999998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166</v>
      </c>
      <c r="AU342" s="244" t="s">
        <v>21</v>
      </c>
      <c r="AV342" s="13" t="s">
        <v>21</v>
      </c>
      <c r="AW342" s="13" t="s">
        <v>42</v>
      </c>
      <c r="AX342" s="13" t="s">
        <v>82</v>
      </c>
      <c r="AY342" s="244" t="s">
        <v>152</v>
      </c>
    </row>
    <row r="343" s="14" customFormat="1">
      <c r="A343" s="14"/>
      <c r="B343" s="251"/>
      <c r="C343" s="252"/>
      <c r="D343" s="229" t="s">
        <v>166</v>
      </c>
      <c r="E343" s="253" t="s">
        <v>44</v>
      </c>
      <c r="F343" s="254" t="s">
        <v>261</v>
      </c>
      <c r="G343" s="252"/>
      <c r="H343" s="255">
        <v>28.420000000000002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166</v>
      </c>
      <c r="AU343" s="261" t="s">
        <v>21</v>
      </c>
      <c r="AV343" s="14" t="s">
        <v>171</v>
      </c>
      <c r="AW343" s="14" t="s">
        <v>42</v>
      </c>
      <c r="AX343" s="14" t="s">
        <v>90</v>
      </c>
      <c r="AY343" s="261" t="s">
        <v>152</v>
      </c>
    </row>
    <row r="344" s="2" customFormat="1" ht="24.15" customHeight="1">
      <c r="A344" s="42"/>
      <c r="B344" s="43"/>
      <c r="C344" s="216" t="s">
        <v>591</v>
      </c>
      <c r="D344" s="216" t="s">
        <v>155</v>
      </c>
      <c r="E344" s="217" t="s">
        <v>1068</v>
      </c>
      <c r="F344" s="218" t="s">
        <v>1069</v>
      </c>
      <c r="G344" s="219" t="s">
        <v>283</v>
      </c>
      <c r="H344" s="220">
        <v>4</v>
      </c>
      <c r="I344" s="221"/>
      <c r="J344" s="222">
        <f>ROUND(I344*H344,2)</f>
        <v>0</v>
      </c>
      <c r="K344" s="218" t="s">
        <v>251</v>
      </c>
      <c r="L344" s="48"/>
      <c r="M344" s="223" t="s">
        <v>44</v>
      </c>
      <c r="N344" s="224" t="s">
        <v>53</v>
      </c>
      <c r="O344" s="88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R344" s="227" t="s">
        <v>171</v>
      </c>
      <c r="AT344" s="227" t="s">
        <v>155</v>
      </c>
      <c r="AU344" s="227" t="s">
        <v>21</v>
      </c>
      <c r="AY344" s="20" t="s">
        <v>152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20" t="s">
        <v>90</v>
      </c>
      <c r="BK344" s="228">
        <f>ROUND(I344*H344,2)</f>
        <v>0</v>
      </c>
      <c r="BL344" s="20" t="s">
        <v>171</v>
      </c>
      <c r="BM344" s="227" t="s">
        <v>2174</v>
      </c>
    </row>
    <row r="345" s="2" customFormat="1">
      <c r="A345" s="42"/>
      <c r="B345" s="43"/>
      <c r="C345" s="44"/>
      <c r="D345" s="249" t="s">
        <v>253</v>
      </c>
      <c r="E345" s="44"/>
      <c r="F345" s="250" t="s">
        <v>1071</v>
      </c>
      <c r="G345" s="44"/>
      <c r="H345" s="44"/>
      <c r="I345" s="231"/>
      <c r="J345" s="44"/>
      <c r="K345" s="44"/>
      <c r="L345" s="48"/>
      <c r="M345" s="232"/>
      <c r="N345" s="233"/>
      <c r="O345" s="88"/>
      <c r="P345" s="88"/>
      <c r="Q345" s="88"/>
      <c r="R345" s="88"/>
      <c r="S345" s="88"/>
      <c r="T345" s="89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T345" s="20" t="s">
        <v>253</v>
      </c>
      <c r="AU345" s="20" t="s">
        <v>21</v>
      </c>
    </row>
    <row r="346" s="13" customFormat="1">
      <c r="A346" s="13"/>
      <c r="B346" s="234"/>
      <c r="C346" s="235"/>
      <c r="D346" s="229" t="s">
        <v>166</v>
      </c>
      <c r="E346" s="236" t="s">
        <v>44</v>
      </c>
      <c r="F346" s="237" t="s">
        <v>2175</v>
      </c>
      <c r="G346" s="235"/>
      <c r="H346" s="238">
        <v>2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166</v>
      </c>
      <c r="AU346" s="244" t="s">
        <v>21</v>
      </c>
      <c r="AV346" s="13" t="s">
        <v>21</v>
      </c>
      <c r="AW346" s="13" t="s">
        <v>42</v>
      </c>
      <c r="AX346" s="13" t="s">
        <v>82</v>
      </c>
      <c r="AY346" s="244" t="s">
        <v>152</v>
      </c>
    </row>
    <row r="347" s="13" customFormat="1">
      <c r="A347" s="13"/>
      <c r="B347" s="234"/>
      <c r="C347" s="235"/>
      <c r="D347" s="229" t="s">
        <v>166</v>
      </c>
      <c r="E347" s="236" t="s">
        <v>44</v>
      </c>
      <c r="F347" s="237" t="s">
        <v>2176</v>
      </c>
      <c r="G347" s="235"/>
      <c r="H347" s="238">
        <v>2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166</v>
      </c>
      <c r="AU347" s="244" t="s">
        <v>21</v>
      </c>
      <c r="AV347" s="13" t="s">
        <v>21</v>
      </c>
      <c r="AW347" s="13" t="s">
        <v>42</v>
      </c>
      <c r="AX347" s="13" t="s">
        <v>82</v>
      </c>
      <c r="AY347" s="244" t="s">
        <v>152</v>
      </c>
    </row>
    <row r="348" s="14" customFormat="1">
      <c r="A348" s="14"/>
      <c r="B348" s="251"/>
      <c r="C348" s="252"/>
      <c r="D348" s="229" t="s">
        <v>166</v>
      </c>
      <c r="E348" s="253" t="s">
        <v>44</v>
      </c>
      <c r="F348" s="254" t="s">
        <v>261</v>
      </c>
      <c r="G348" s="252"/>
      <c r="H348" s="255">
        <v>4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166</v>
      </c>
      <c r="AU348" s="261" t="s">
        <v>21</v>
      </c>
      <c r="AV348" s="14" t="s">
        <v>171</v>
      </c>
      <c r="AW348" s="14" t="s">
        <v>42</v>
      </c>
      <c r="AX348" s="14" t="s">
        <v>90</v>
      </c>
      <c r="AY348" s="261" t="s">
        <v>152</v>
      </c>
    </row>
    <row r="349" s="2" customFormat="1" ht="16.5" customHeight="1">
      <c r="A349" s="42"/>
      <c r="B349" s="43"/>
      <c r="C349" s="262" t="s">
        <v>601</v>
      </c>
      <c r="D349" s="262" t="s">
        <v>391</v>
      </c>
      <c r="E349" s="263" t="s">
        <v>2177</v>
      </c>
      <c r="F349" s="264" t="s">
        <v>2178</v>
      </c>
      <c r="G349" s="265" t="s">
        <v>283</v>
      </c>
      <c r="H349" s="266">
        <v>4.0599999999999996</v>
      </c>
      <c r="I349" s="267"/>
      <c r="J349" s="268">
        <f>ROUND(I349*H349,2)</f>
        <v>0</v>
      </c>
      <c r="K349" s="264" t="s">
        <v>251</v>
      </c>
      <c r="L349" s="269"/>
      <c r="M349" s="270" t="s">
        <v>44</v>
      </c>
      <c r="N349" s="271" t="s">
        <v>53</v>
      </c>
      <c r="O349" s="88"/>
      <c r="P349" s="225">
        <f>O349*H349</f>
        <v>0</v>
      </c>
      <c r="Q349" s="225">
        <v>0.00106</v>
      </c>
      <c r="R349" s="225">
        <f>Q349*H349</f>
        <v>0.0043035999999999994</v>
      </c>
      <c r="S349" s="225">
        <v>0</v>
      </c>
      <c r="T349" s="226">
        <f>S349*H349</f>
        <v>0</v>
      </c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R349" s="227" t="s">
        <v>188</v>
      </c>
      <c r="AT349" s="227" t="s">
        <v>391</v>
      </c>
      <c r="AU349" s="227" t="s">
        <v>21</v>
      </c>
      <c r="AY349" s="20" t="s">
        <v>152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20" t="s">
        <v>90</v>
      </c>
      <c r="BK349" s="228">
        <f>ROUND(I349*H349,2)</f>
        <v>0</v>
      </c>
      <c r="BL349" s="20" t="s">
        <v>171</v>
      </c>
      <c r="BM349" s="227" t="s">
        <v>2179</v>
      </c>
    </row>
    <row r="350" s="13" customFormat="1">
      <c r="A350" s="13"/>
      <c r="B350" s="234"/>
      <c r="C350" s="235"/>
      <c r="D350" s="229" t="s">
        <v>166</v>
      </c>
      <c r="E350" s="236" t="s">
        <v>44</v>
      </c>
      <c r="F350" s="237" t="s">
        <v>21</v>
      </c>
      <c r="G350" s="235"/>
      <c r="H350" s="238">
        <v>2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166</v>
      </c>
      <c r="AU350" s="244" t="s">
        <v>21</v>
      </c>
      <c r="AV350" s="13" t="s">
        <v>21</v>
      </c>
      <c r="AW350" s="13" t="s">
        <v>42</v>
      </c>
      <c r="AX350" s="13" t="s">
        <v>82</v>
      </c>
      <c r="AY350" s="244" t="s">
        <v>152</v>
      </c>
    </row>
    <row r="351" s="13" customFormat="1">
      <c r="A351" s="13"/>
      <c r="B351" s="234"/>
      <c r="C351" s="235"/>
      <c r="D351" s="229" t="s">
        <v>166</v>
      </c>
      <c r="E351" s="236" t="s">
        <v>44</v>
      </c>
      <c r="F351" s="237" t="s">
        <v>21</v>
      </c>
      <c r="G351" s="235"/>
      <c r="H351" s="238">
        <v>2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166</v>
      </c>
      <c r="AU351" s="244" t="s">
        <v>21</v>
      </c>
      <c r="AV351" s="13" t="s">
        <v>21</v>
      </c>
      <c r="AW351" s="13" t="s">
        <v>42</v>
      </c>
      <c r="AX351" s="13" t="s">
        <v>82</v>
      </c>
      <c r="AY351" s="244" t="s">
        <v>152</v>
      </c>
    </row>
    <row r="352" s="14" customFormat="1">
      <c r="A352" s="14"/>
      <c r="B352" s="251"/>
      <c r="C352" s="252"/>
      <c r="D352" s="229" t="s">
        <v>166</v>
      </c>
      <c r="E352" s="253" t="s">
        <v>44</v>
      </c>
      <c r="F352" s="254" t="s">
        <v>261</v>
      </c>
      <c r="G352" s="252"/>
      <c r="H352" s="255">
        <v>4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166</v>
      </c>
      <c r="AU352" s="261" t="s">
        <v>21</v>
      </c>
      <c r="AV352" s="14" t="s">
        <v>171</v>
      </c>
      <c r="AW352" s="14" t="s">
        <v>42</v>
      </c>
      <c r="AX352" s="14" t="s">
        <v>90</v>
      </c>
      <c r="AY352" s="261" t="s">
        <v>152</v>
      </c>
    </row>
    <row r="353" s="13" customFormat="1">
      <c r="A353" s="13"/>
      <c r="B353" s="234"/>
      <c r="C353" s="235"/>
      <c r="D353" s="229" t="s">
        <v>166</v>
      </c>
      <c r="E353" s="235"/>
      <c r="F353" s="237" t="s">
        <v>1132</v>
      </c>
      <c r="G353" s="235"/>
      <c r="H353" s="238">
        <v>4.0599999999999996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166</v>
      </c>
      <c r="AU353" s="244" t="s">
        <v>21</v>
      </c>
      <c r="AV353" s="13" t="s">
        <v>21</v>
      </c>
      <c r="AW353" s="13" t="s">
        <v>4</v>
      </c>
      <c r="AX353" s="13" t="s">
        <v>90</v>
      </c>
      <c r="AY353" s="244" t="s">
        <v>152</v>
      </c>
    </row>
    <row r="354" s="2" customFormat="1" ht="24.15" customHeight="1">
      <c r="A354" s="42"/>
      <c r="B354" s="43"/>
      <c r="C354" s="216" t="s">
        <v>606</v>
      </c>
      <c r="D354" s="216" t="s">
        <v>155</v>
      </c>
      <c r="E354" s="217" t="s">
        <v>2180</v>
      </c>
      <c r="F354" s="218" t="s">
        <v>2181</v>
      </c>
      <c r="G354" s="219" t="s">
        <v>283</v>
      </c>
      <c r="H354" s="220">
        <v>235</v>
      </c>
      <c r="I354" s="221"/>
      <c r="J354" s="222">
        <f>ROUND(I354*H354,2)</f>
        <v>0</v>
      </c>
      <c r="K354" s="218" t="s">
        <v>251</v>
      </c>
      <c r="L354" s="48"/>
      <c r="M354" s="223" t="s">
        <v>44</v>
      </c>
      <c r="N354" s="224" t="s">
        <v>53</v>
      </c>
      <c r="O354" s="88"/>
      <c r="P354" s="225">
        <f>O354*H354</f>
        <v>0</v>
      </c>
      <c r="Q354" s="225">
        <v>0</v>
      </c>
      <c r="R354" s="225">
        <f>Q354*H354</f>
        <v>0</v>
      </c>
      <c r="S354" s="225">
        <v>0</v>
      </c>
      <c r="T354" s="226">
        <f>S354*H354</f>
        <v>0</v>
      </c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R354" s="227" t="s">
        <v>171</v>
      </c>
      <c r="AT354" s="227" t="s">
        <v>155</v>
      </c>
      <c r="AU354" s="227" t="s">
        <v>21</v>
      </c>
      <c r="AY354" s="20" t="s">
        <v>152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20" t="s">
        <v>90</v>
      </c>
      <c r="BK354" s="228">
        <f>ROUND(I354*H354,2)</f>
        <v>0</v>
      </c>
      <c r="BL354" s="20" t="s">
        <v>171</v>
      </c>
      <c r="BM354" s="227" t="s">
        <v>2182</v>
      </c>
    </row>
    <row r="355" s="2" customFormat="1">
      <c r="A355" s="42"/>
      <c r="B355" s="43"/>
      <c r="C355" s="44"/>
      <c r="D355" s="249" t="s">
        <v>253</v>
      </c>
      <c r="E355" s="44"/>
      <c r="F355" s="250" t="s">
        <v>2183</v>
      </c>
      <c r="G355" s="44"/>
      <c r="H355" s="44"/>
      <c r="I355" s="231"/>
      <c r="J355" s="44"/>
      <c r="K355" s="44"/>
      <c r="L355" s="48"/>
      <c r="M355" s="232"/>
      <c r="N355" s="233"/>
      <c r="O355" s="88"/>
      <c r="P355" s="88"/>
      <c r="Q355" s="88"/>
      <c r="R355" s="88"/>
      <c r="S355" s="88"/>
      <c r="T355" s="89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T355" s="20" t="s">
        <v>253</v>
      </c>
      <c r="AU355" s="20" t="s">
        <v>21</v>
      </c>
    </row>
    <row r="356" s="13" customFormat="1">
      <c r="A356" s="13"/>
      <c r="B356" s="234"/>
      <c r="C356" s="235"/>
      <c r="D356" s="229" t="s">
        <v>166</v>
      </c>
      <c r="E356" s="236" t="s">
        <v>44</v>
      </c>
      <c r="F356" s="237" t="s">
        <v>2184</v>
      </c>
      <c r="G356" s="235"/>
      <c r="H356" s="238">
        <v>235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166</v>
      </c>
      <c r="AU356" s="244" t="s">
        <v>21</v>
      </c>
      <c r="AV356" s="13" t="s">
        <v>21</v>
      </c>
      <c r="AW356" s="13" t="s">
        <v>42</v>
      </c>
      <c r="AX356" s="13" t="s">
        <v>82</v>
      </c>
      <c r="AY356" s="244" t="s">
        <v>152</v>
      </c>
    </row>
    <row r="357" s="14" customFormat="1">
      <c r="A357" s="14"/>
      <c r="B357" s="251"/>
      <c r="C357" s="252"/>
      <c r="D357" s="229" t="s">
        <v>166</v>
      </c>
      <c r="E357" s="253" t="s">
        <v>44</v>
      </c>
      <c r="F357" s="254" t="s">
        <v>261</v>
      </c>
      <c r="G357" s="252"/>
      <c r="H357" s="255">
        <v>235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1" t="s">
        <v>166</v>
      </c>
      <c r="AU357" s="261" t="s">
        <v>21</v>
      </c>
      <c r="AV357" s="14" t="s">
        <v>171</v>
      </c>
      <c r="AW357" s="14" t="s">
        <v>42</v>
      </c>
      <c r="AX357" s="14" t="s">
        <v>90</v>
      </c>
      <c r="AY357" s="261" t="s">
        <v>152</v>
      </c>
    </row>
    <row r="358" s="2" customFormat="1" ht="16.5" customHeight="1">
      <c r="A358" s="42"/>
      <c r="B358" s="43"/>
      <c r="C358" s="262" t="s">
        <v>611</v>
      </c>
      <c r="D358" s="262" t="s">
        <v>391</v>
      </c>
      <c r="E358" s="263" t="s">
        <v>2185</v>
      </c>
      <c r="F358" s="264" t="s">
        <v>2186</v>
      </c>
      <c r="G358" s="265" t="s">
        <v>283</v>
      </c>
      <c r="H358" s="266">
        <v>238.52500000000001</v>
      </c>
      <c r="I358" s="267"/>
      <c r="J358" s="268">
        <f>ROUND(I358*H358,2)</f>
        <v>0</v>
      </c>
      <c r="K358" s="264" t="s">
        <v>251</v>
      </c>
      <c r="L358" s="269"/>
      <c r="M358" s="270" t="s">
        <v>44</v>
      </c>
      <c r="N358" s="271" t="s">
        <v>53</v>
      </c>
      <c r="O358" s="88"/>
      <c r="P358" s="225">
        <f>O358*H358</f>
        <v>0</v>
      </c>
      <c r="Q358" s="225">
        <v>0.0014599999999999999</v>
      </c>
      <c r="R358" s="225">
        <f>Q358*H358</f>
        <v>0.34824650000000001</v>
      </c>
      <c r="S358" s="225">
        <v>0</v>
      </c>
      <c r="T358" s="226">
        <f>S358*H358</f>
        <v>0</v>
      </c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R358" s="227" t="s">
        <v>188</v>
      </c>
      <c r="AT358" s="227" t="s">
        <v>391</v>
      </c>
      <c r="AU358" s="227" t="s">
        <v>21</v>
      </c>
      <c r="AY358" s="20" t="s">
        <v>152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20" t="s">
        <v>90</v>
      </c>
      <c r="BK358" s="228">
        <f>ROUND(I358*H358,2)</f>
        <v>0</v>
      </c>
      <c r="BL358" s="20" t="s">
        <v>171</v>
      </c>
      <c r="BM358" s="227" t="s">
        <v>2187</v>
      </c>
    </row>
    <row r="359" s="13" customFormat="1">
      <c r="A359" s="13"/>
      <c r="B359" s="234"/>
      <c r="C359" s="235"/>
      <c r="D359" s="229" t="s">
        <v>166</v>
      </c>
      <c r="E359" s="236" t="s">
        <v>44</v>
      </c>
      <c r="F359" s="237" t="s">
        <v>2188</v>
      </c>
      <c r="G359" s="235"/>
      <c r="H359" s="238">
        <v>238.52500000000001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166</v>
      </c>
      <c r="AU359" s="244" t="s">
        <v>21</v>
      </c>
      <c r="AV359" s="13" t="s">
        <v>21</v>
      </c>
      <c r="AW359" s="13" t="s">
        <v>42</v>
      </c>
      <c r="AX359" s="13" t="s">
        <v>82</v>
      </c>
      <c r="AY359" s="244" t="s">
        <v>152</v>
      </c>
    </row>
    <row r="360" s="14" customFormat="1">
      <c r="A360" s="14"/>
      <c r="B360" s="251"/>
      <c r="C360" s="252"/>
      <c r="D360" s="229" t="s">
        <v>166</v>
      </c>
      <c r="E360" s="253" t="s">
        <v>44</v>
      </c>
      <c r="F360" s="254" t="s">
        <v>261</v>
      </c>
      <c r="G360" s="252"/>
      <c r="H360" s="255">
        <v>238.52500000000001</v>
      </c>
      <c r="I360" s="256"/>
      <c r="J360" s="252"/>
      <c r="K360" s="252"/>
      <c r="L360" s="257"/>
      <c r="M360" s="258"/>
      <c r="N360" s="259"/>
      <c r="O360" s="259"/>
      <c r="P360" s="259"/>
      <c r="Q360" s="259"/>
      <c r="R360" s="259"/>
      <c r="S360" s="259"/>
      <c r="T360" s="26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1" t="s">
        <v>166</v>
      </c>
      <c r="AU360" s="261" t="s">
        <v>21</v>
      </c>
      <c r="AV360" s="14" t="s">
        <v>171</v>
      </c>
      <c r="AW360" s="14" t="s">
        <v>42</v>
      </c>
      <c r="AX360" s="14" t="s">
        <v>90</v>
      </c>
      <c r="AY360" s="261" t="s">
        <v>152</v>
      </c>
    </row>
    <row r="361" s="2" customFormat="1" ht="24.15" customHeight="1">
      <c r="A361" s="42"/>
      <c r="B361" s="43"/>
      <c r="C361" s="216" t="s">
        <v>617</v>
      </c>
      <c r="D361" s="216" t="s">
        <v>155</v>
      </c>
      <c r="E361" s="217" t="s">
        <v>2189</v>
      </c>
      <c r="F361" s="218" t="s">
        <v>2190</v>
      </c>
      <c r="G361" s="219" t="s">
        <v>283</v>
      </c>
      <c r="H361" s="220">
        <v>302.56999999999999</v>
      </c>
      <c r="I361" s="221"/>
      <c r="J361" s="222">
        <f>ROUND(I361*H361,2)</f>
        <v>0</v>
      </c>
      <c r="K361" s="218" t="s">
        <v>251</v>
      </c>
      <c r="L361" s="48"/>
      <c r="M361" s="223" t="s">
        <v>44</v>
      </c>
      <c r="N361" s="224" t="s">
        <v>53</v>
      </c>
      <c r="O361" s="88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R361" s="227" t="s">
        <v>171</v>
      </c>
      <c r="AT361" s="227" t="s">
        <v>155</v>
      </c>
      <c r="AU361" s="227" t="s">
        <v>21</v>
      </c>
      <c r="AY361" s="20" t="s">
        <v>152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20" t="s">
        <v>90</v>
      </c>
      <c r="BK361" s="228">
        <f>ROUND(I361*H361,2)</f>
        <v>0</v>
      </c>
      <c r="BL361" s="20" t="s">
        <v>171</v>
      </c>
      <c r="BM361" s="227" t="s">
        <v>2191</v>
      </c>
    </row>
    <row r="362" s="2" customFormat="1">
      <c r="A362" s="42"/>
      <c r="B362" s="43"/>
      <c r="C362" s="44"/>
      <c r="D362" s="249" t="s">
        <v>253</v>
      </c>
      <c r="E362" s="44"/>
      <c r="F362" s="250" t="s">
        <v>2192</v>
      </c>
      <c r="G362" s="44"/>
      <c r="H362" s="44"/>
      <c r="I362" s="231"/>
      <c r="J362" s="44"/>
      <c r="K362" s="44"/>
      <c r="L362" s="48"/>
      <c r="M362" s="232"/>
      <c r="N362" s="233"/>
      <c r="O362" s="88"/>
      <c r="P362" s="88"/>
      <c r="Q362" s="88"/>
      <c r="R362" s="88"/>
      <c r="S362" s="88"/>
      <c r="T362" s="89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T362" s="20" t="s">
        <v>253</v>
      </c>
      <c r="AU362" s="20" t="s">
        <v>21</v>
      </c>
    </row>
    <row r="363" s="13" customFormat="1">
      <c r="A363" s="13"/>
      <c r="B363" s="234"/>
      <c r="C363" s="235"/>
      <c r="D363" s="229" t="s">
        <v>166</v>
      </c>
      <c r="E363" s="236" t="s">
        <v>44</v>
      </c>
      <c r="F363" s="237" t="s">
        <v>2193</v>
      </c>
      <c r="G363" s="235"/>
      <c r="H363" s="238">
        <v>302.56999999999999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166</v>
      </c>
      <c r="AU363" s="244" t="s">
        <v>21</v>
      </c>
      <c r="AV363" s="13" t="s">
        <v>21</v>
      </c>
      <c r="AW363" s="13" t="s">
        <v>42</v>
      </c>
      <c r="AX363" s="13" t="s">
        <v>90</v>
      </c>
      <c r="AY363" s="244" t="s">
        <v>152</v>
      </c>
    </row>
    <row r="364" s="2" customFormat="1" ht="16.5" customHeight="1">
      <c r="A364" s="42"/>
      <c r="B364" s="43"/>
      <c r="C364" s="262" t="s">
        <v>622</v>
      </c>
      <c r="D364" s="262" t="s">
        <v>391</v>
      </c>
      <c r="E364" s="263" t="s">
        <v>2194</v>
      </c>
      <c r="F364" s="264" t="s">
        <v>2195</v>
      </c>
      <c r="G364" s="265" t="s">
        <v>283</v>
      </c>
      <c r="H364" s="266">
        <v>287.82400000000001</v>
      </c>
      <c r="I364" s="267"/>
      <c r="J364" s="268">
        <f>ROUND(I364*H364,2)</f>
        <v>0</v>
      </c>
      <c r="K364" s="264" t="s">
        <v>251</v>
      </c>
      <c r="L364" s="269"/>
      <c r="M364" s="270" t="s">
        <v>44</v>
      </c>
      <c r="N364" s="271" t="s">
        <v>53</v>
      </c>
      <c r="O364" s="88"/>
      <c r="P364" s="225">
        <f>O364*H364</f>
        <v>0</v>
      </c>
      <c r="Q364" s="225">
        <v>0.0021700000000000001</v>
      </c>
      <c r="R364" s="225">
        <f>Q364*H364</f>
        <v>0.62457808000000004</v>
      </c>
      <c r="S364" s="225">
        <v>0</v>
      </c>
      <c r="T364" s="226">
        <f>S364*H364</f>
        <v>0</v>
      </c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R364" s="227" t="s">
        <v>188</v>
      </c>
      <c r="AT364" s="227" t="s">
        <v>391</v>
      </c>
      <c r="AU364" s="227" t="s">
        <v>21</v>
      </c>
      <c r="AY364" s="20" t="s">
        <v>152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20" t="s">
        <v>90</v>
      </c>
      <c r="BK364" s="228">
        <f>ROUND(I364*H364,2)</f>
        <v>0</v>
      </c>
      <c r="BL364" s="20" t="s">
        <v>171</v>
      </c>
      <c r="BM364" s="227" t="s">
        <v>2196</v>
      </c>
    </row>
    <row r="365" s="13" customFormat="1">
      <c r="A365" s="13"/>
      <c r="B365" s="234"/>
      <c r="C365" s="235"/>
      <c r="D365" s="229" t="s">
        <v>166</v>
      </c>
      <c r="E365" s="236" t="s">
        <v>44</v>
      </c>
      <c r="F365" s="237" t="s">
        <v>2197</v>
      </c>
      <c r="G365" s="235"/>
      <c r="H365" s="238">
        <v>287.82400000000001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166</v>
      </c>
      <c r="AU365" s="244" t="s">
        <v>21</v>
      </c>
      <c r="AV365" s="13" t="s">
        <v>21</v>
      </c>
      <c r="AW365" s="13" t="s">
        <v>42</v>
      </c>
      <c r="AX365" s="13" t="s">
        <v>90</v>
      </c>
      <c r="AY365" s="244" t="s">
        <v>152</v>
      </c>
    </row>
    <row r="366" s="2" customFormat="1" ht="16.5" customHeight="1">
      <c r="A366" s="42"/>
      <c r="B366" s="43"/>
      <c r="C366" s="262" t="s">
        <v>628</v>
      </c>
      <c r="D366" s="262" t="s">
        <v>391</v>
      </c>
      <c r="E366" s="263" t="s">
        <v>2198</v>
      </c>
      <c r="F366" s="264" t="s">
        <v>2199</v>
      </c>
      <c r="G366" s="265" t="s">
        <v>283</v>
      </c>
      <c r="H366" s="266">
        <v>19.285</v>
      </c>
      <c r="I366" s="267"/>
      <c r="J366" s="268">
        <f>ROUND(I366*H366,2)</f>
        <v>0</v>
      </c>
      <c r="K366" s="264" t="s">
        <v>251</v>
      </c>
      <c r="L366" s="269"/>
      <c r="M366" s="270" t="s">
        <v>44</v>
      </c>
      <c r="N366" s="271" t="s">
        <v>53</v>
      </c>
      <c r="O366" s="88"/>
      <c r="P366" s="225">
        <f>O366*H366</f>
        <v>0</v>
      </c>
      <c r="Q366" s="225">
        <v>0.0021700000000000001</v>
      </c>
      <c r="R366" s="225">
        <f>Q366*H366</f>
        <v>0.041848450000000002</v>
      </c>
      <c r="S366" s="225">
        <v>0</v>
      </c>
      <c r="T366" s="226">
        <f>S366*H366</f>
        <v>0</v>
      </c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R366" s="227" t="s">
        <v>188</v>
      </c>
      <c r="AT366" s="227" t="s">
        <v>391</v>
      </c>
      <c r="AU366" s="227" t="s">
        <v>21</v>
      </c>
      <c r="AY366" s="20" t="s">
        <v>152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20" t="s">
        <v>90</v>
      </c>
      <c r="BK366" s="228">
        <f>ROUND(I366*H366,2)</f>
        <v>0</v>
      </c>
      <c r="BL366" s="20" t="s">
        <v>171</v>
      </c>
      <c r="BM366" s="227" t="s">
        <v>2200</v>
      </c>
    </row>
    <row r="367" s="13" customFormat="1">
      <c r="A367" s="13"/>
      <c r="B367" s="234"/>
      <c r="C367" s="235"/>
      <c r="D367" s="229" t="s">
        <v>166</v>
      </c>
      <c r="E367" s="236" t="s">
        <v>44</v>
      </c>
      <c r="F367" s="237" t="s">
        <v>2201</v>
      </c>
      <c r="G367" s="235"/>
      <c r="H367" s="238">
        <v>19.285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166</v>
      </c>
      <c r="AU367" s="244" t="s">
        <v>21</v>
      </c>
      <c r="AV367" s="13" t="s">
        <v>21</v>
      </c>
      <c r="AW367" s="13" t="s">
        <v>42</v>
      </c>
      <c r="AX367" s="13" t="s">
        <v>90</v>
      </c>
      <c r="AY367" s="244" t="s">
        <v>152</v>
      </c>
    </row>
    <row r="368" s="2" customFormat="1" ht="16.5" customHeight="1">
      <c r="A368" s="42"/>
      <c r="B368" s="43"/>
      <c r="C368" s="216" t="s">
        <v>633</v>
      </c>
      <c r="D368" s="216" t="s">
        <v>155</v>
      </c>
      <c r="E368" s="217" t="s">
        <v>2202</v>
      </c>
      <c r="F368" s="218" t="s">
        <v>2203</v>
      </c>
      <c r="G368" s="219" t="s">
        <v>283</v>
      </c>
      <c r="H368" s="220">
        <v>296</v>
      </c>
      <c r="I368" s="221"/>
      <c r="J368" s="222">
        <f>ROUND(I368*H368,2)</f>
        <v>0</v>
      </c>
      <c r="K368" s="218" t="s">
        <v>251</v>
      </c>
      <c r="L368" s="48"/>
      <c r="M368" s="223" t="s">
        <v>44</v>
      </c>
      <c r="N368" s="224" t="s">
        <v>53</v>
      </c>
      <c r="O368" s="88"/>
      <c r="P368" s="225">
        <f>O368*H368</f>
        <v>0</v>
      </c>
      <c r="Q368" s="225">
        <v>0</v>
      </c>
      <c r="R368" s="225">
        <f>Q368*H368</f>
        <v>0</v>
      </c>
      <c r="S368" s="225">
        <v>0.0054999999999999997</v>
      </c>
      <c r="T368" s="226">
        <f>S368*H368</f>
        <v>1.6279999999999999</v>
      </c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R368" s="227" t="s">
        <v>171</v>
      </c>
      <c r="AT368" s="227" t="s">
        <v>155</v>
      </c>
      <c r="AU368" s="227" t="s">
        <v>21</v>
      </c>
      <c r="AY368" s="20" t="s">
        <v>152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20" t="s">
        <v>90</v>
      </c>
      <c r="BK368" s="228">
        <f>ROUND(I368*H368,2)</f>
        <v>0</v>
      </c>
      <c r="BL368" s="20" t="s">
        <v>171</v>
      </c>
      <c r="BM368" s="227" t="s">
        <v>2204</v>
      </c>
    </row>
    <row r="369" s="2" customFormat="1">
      <c r="A369" s="42"/>
      <c r="B369" s="43"/>
      <c r="C369" s="44"/>
      <c r="D369" s="249" t="s">
        <v>253</v>
      </c>
      <c r="E369" s="44"/>
      <c r="F369" s="250" t="s">
        <v>2205</v>
      </c>
      <c r="G369" s="44"/>
      <c r="H369" s="44"/>
      <c r="I369" s="231"/>
      <c r="J369" s="44"/>
      <c r="K369" s="44"/>
      <c r="L369" s="48"/>
      <c r="M369" s="232"/>
      <c r="N369" s="233"/>
      <c r="O369" s="88"/>
      <c r="P369" s="88"/>
      <c r="Q369" s="88"/>
      <c r="R369" s="88"/>
      <c r="S369" s="88"/>
      <c r="T369" s="89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T369" s="20" t="s">
        <v>253</v>
      </c>
      <c r="AU369" s="20" t="s">
        <v>21</v>
      </c>
    </row>
    <row r="370" s="13" customFormat="1">
      <c r="A370" s="13"/>
      <c r="B370" s="234"/>
      <c r="C370" s="235"/>
      <c r="D370" s="229" t="s">
        <v>166</v>
      </c>
      <c r="E370" s="236" t="s">
        <v>44</v>
      </c>
      <c r="F370" s="237" t="s">
        <v>2206</v>
      </c>
      <c r="G370" s="235"/>
      <c r="H370" s="238">
        <v>296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166</v>
      </c>
      <c r="AU370" s="244" t="s">
        <v>21</v>
      </c>
      <c r="AV370" s="13" t="s">
        <v>21</v>
      </c>
      <c r="AW370" s="13" t="s">
        <v>42</v>
      </c>
      <c r="AX370" s="13" t="s">
        <v>90</v>
      </c>
      <c r="AY370" s="244" t="s">
        <v>152</v>
      </c>
    </row>
    <row r="371" s="2" customFormat="1" ht="24.15" customHeight="1">
      <c r="A371" s="42"/>
      <c r="B371" s="43"/>
      <c r="C371" s="216" t="s">
        <v>642</v>
      </c>
      <c r="D371" s="216" t="s">
        <v>155</v>
      </c>
      <c r="E371" s="217" t="s">
        <v>1113</v>
      </c>
      <c r="F371" s="218" t="s">
        <v>1114</v>
      </c>
      <c r="G371" s="219" t="s">
        <v>432</v>
      </c>
      <c r="H371" s="220">
        <v>13</v>
      </c>
      <c r="I371" s="221"/>
      <c r="J371" s="222">
        <f>ROUND(I371*H371,2)</f>
        <v>0</v>
      </c>
      <c r="K371" s="218" t="s">
        <v>251</v>
      </c>
      <c r="L371" s="48"/>
      <c r="M371" s="223" t="s">
        <v>44</v>
      </c>
      <c r="N371" s="224" t="s">
        <v>53</v>
      </c>
      <c r="O371" s="88"/>
      <c r="P371" s="225">
        <f>O371*H371</f>
        <v>0</v>
      </c>
      <c r="Q371" s="225">
        <v>0</v>
      </c>
      <c r="R371" s="225">
        <f>Q371*H371</f>
        <v>0</v>
      </c>
      <c r="S371" s="225">
        <v>0</v>
      </c>
      <c r="T371" s="226">
        <f>S371*H371</f>
        <v>0</v>
      </c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R371" s="227" t="s">
        <v>171</v>
      </c>
      <c r="AT371" s="227" t="s">
        <v>155</v>
      </c>
      <c r="AU371" s="227" t="s">
        <v>21</v>
      </c>
      <c r="AY371" s="20" t="s">
        <v>152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20" t="s">
        <v>90</v>
      </c>
      <c r="BK371" s="228">
        <f>ROUND(I371*H371,2)</f>
        <v>0</v>
      </c>
      <c r="BL371" s="20" t="s">
        <v>171</v>
      </c>
      <c r="BM371" s="227" t="s">
        <v>2207</v>
      </c>
    </row>
    <row r="372" s="2" customFormat="1">
      <c r="A372" s="42"/>
      <c r="B372" s="43"/>
      <c r="C372" s="44"/>
      <c r="D372" s="249" t="s">
        <v>253</v>
      </c>
      <c r="E372" s="44"/>
      <c r="F372" s="250" t="s">
        <v>1116</v>
      </c>
      <c r="G372" s="44"/>
      <c r="H372" s="44"/>
      <c r="I372" s="231"/>
      <c r="J372" s="44"/>
      <c r="K372" s="44"/>
      <c r="L372" s="48"/>
      <c r="M372" s="232"/>
      <c r="N372" s="233"/>
      <c r="O372" s="88"/>
      <c r="P372" s="88"/>
      <c r="Q372" s="88"/>
      <c r="R372" s="88"/>
      <c r="S372" s="88"/>
      <c r="T372" s="89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T372" s="20" t="s">
        <v>253</v>
      </c>
      <c r="AU372" s="20" t="s">
        <v>21</v>
      </c>
    </row>
    <row r="373" s="13" customFormat="1">
      <c r="A373" s="13"/>
      <c r="B373" s="234"/>
      <c r="C373" s="235"/>
      <c r="D373" s="229" t="s">
        <v>166</v>
      </c>
      <c r="E373" s="236" t="s">
        <v>44</v>
      </c>
      <c r="F373" s="237" t="s">
        <v>2208</v>
      </c>
      <c r="G373" s="235"/>
      <c r="H373" s="238">
        <v>3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166</v>
      </c>
      <c r="AU373" s="244" t="s">
        <v>21</v>
      </c>
      <c r="AV373" s="13" t="s">
        <v>21</v>
      </c>
      <c r="AW373" s="13" t="s">
        <v>42</v>
      </c>
      <c r="AX373" s="13" t="s">
        <v>82</v>
      </c>
      <c r="AY373" s="244" t="s">
        <v>152</v>
      </c>
    </row>
    <row r="374" s="13" customFormat="1">
      <c r="A374" s="13"/>
      <c r="B374" s="234"/>
      <c r="C374" s="235"/>
      <c r="D374" s="229" t="s">
        <v>166</v>
      </c>
      <c r="E374" s="236" t="s">
        <v>44</v>
      </c>
      <c r="F374" s="237" t="s">
        <v>2209</v>
      </c>
      <c r="G374" s="235"/>
      <c r="H374" s="238">
        <v>2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166</v>
      </c>
      <c r="AU374" s="244" t="s">
        <v>21</v>
      </c>
      <c r="AV374" s="13" t="s">
        <v>21</v>
      </c>
      <c r="AW374" s="13" t="s">
        <v>42</v>
      </c>
      <c r="AX374" s="13" t="s">
        <v>82</v>
      </c>
      <c r="AY374" s="244" t="s">
        <v>152</v>
      </c>
    </row>
    <row r="375" s="13" customFormat="1">
      <c r="A375" s="13"/>
      <c r="B375" s="234"/>
      <c r="C375" s="235"/>
      <c r="D375" s="229" t="s">
        <v>166</v>
      </c>
      <c r="E375" s="236" t="s">
        <v>44</v>
      </c>
      <c r="F375" s="237" t="s">
        <v>2210</v>
      </c>
      <c r="G375" s="235"/>
      <c r="H375" s="238">
        <v>4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166</v>
      </c>
      <c r="AU375" s="244" t="s">
        <v>21</v>
      </c>
      <c r="AV375" s="13" t="s">
        <v>21</v>
      </c>
      <c r="AW375" s="13" t="s">
        <v>42</v>
      </c>
      <c r="AX375" s="13" t="s">
        <v>82</v>
      </c>
      <c r="AY375" s="244" t="s">
        <v>152</v>
      </c>
    </row>
    <row r="376" s="13" customFormat="1">
      <c r="A376" s="13"/>
      <c r="B376" s="234"/>
      <c r="C376" s="235"/>
      <c r="D376" s="229" t="s">
        <v>166</v>
      </c>
      <c r="E376" s="236" t="s">
        <v>44</v>
      </c>
      <c r="F376" s="237" t="s">
        <v>2211</v>
      </c>
      <c r="G376" s="235"/>
      <c r="H376" s="238">
        <v>4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166</v>
      </c>
      <c r="AU376" s="244" t="s">
        <v>21</v>
      </c>
      <c r="AV376" s="13" t="s">
        <v>21</v>
      </c>
      <c r="AW376" s="13" t="s">
        <v>42</v>
      </c>
      <c r="AX376" s="13" t="s">
        <v>82</v>
      </c>
      <c r="AY376" s="244" t="s">
        <v>152</v>
      </c>
    </row>
    <row r="377" s="14" customFormat="1">
      <c r="A377" s="14"/>
      <c r="B377" s="251"/>
      <c r="C377" s="252"/>
      <c r="D377" s="229" t="s">
        <v>166</v>
      </c>
      <c r="E377" s="253" t="s">
        <v>44</v>
      </c>
      <c r="F377" s="254" t="s">
        <v>261</v>
      </c>
      <c r="G377" s="252"/>
      <c r="H377" s="255">
        <v>13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166</v>
      </c>
      <c r="AU377" s="261" t="s">
        <v>21</v>
      </c>
      <c r="AV377" s="14" t="s">
        <v>171</v>
      </c>
      <c r="AW377" s="14" t="s">
        <v>42</v>
      </c>
      <c r="AX377" s="14" t="s">
        <v>90</v>
      </c>
      <c r="AY377" s="261" t="s">
        <v>152</v>
      </c>
    </row>
    <row r="378" s="2" customFormat="1" ht="16.5" customHeight="1">
      <c r="A378" s="42"/>
      <c r="B378" s="43"/>
      <c r="C378" s="262" t="s">
        <v>647</v>
      </c>
      <c r="D378" s="262" t="s">
        <v>391</v>
      </c>
      <c r="E378" s="263" t="s">
        <v>1133</v>
      </c>
      <c r="F378" s="264" t="s">
        <v>2212</v>
      </c>
      <c r="G378" s="265" t="s">
        <v>432</v>
      </c>
      <c r="H378" s="266">
        <v>3.0449999999999999</v>
      </c>
      <c r="I378" s="267"/>
      <c r="J378" s="268">
        <f>ROUND(I378*H378,2)</f>
        <v>0</v>
      </c>
      <c r="K378" s="264" t="s">
        <v>44</v>
      </c>
      <c r="L378" s="269"/>
      <c r="M378" s="270" t="s">
        <v>44</v>
      </c>
      <c r="N378" s="271" t="s">
        <v>53</v>
      </c>
      <c r="O378" s="88"/>
      <c r="P378" s="225">
        <f>O378*H378</f>
        <v>0</v>
      </c>
      <c r="Q378" s="225">
        <v>0.00077999999999999999</v>
      </c>
      <c r="R378" s="225">
        <f>Q378*H378</f>
        <v>0.0023750999999999998</v>
      </c>
      <c r="S378" s="225">
        <v>0</v>
      </c>
      <c r="T378" s="226">
        <f>S378*H378</f>
        <v>0</v>
      </c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R378" s="227" t="s">
        <v>188</v>
      </c>
      <c r="AT378" s="227" t="s">
        <v>391</v>
      </c>
      <c r="AU378" s="227" t="s">
        <v>21</v>
      </c>
      <c r="AY378" s="20" t="s">
        <v>152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20" t="s">
        <v>90</v>
      </c>
      <c r="BK378" s="228">
        <f>ROUND(I378*H378,2)</f>
        <v>0</v>
      </c>
      <c r="BL378" s="20" t="s">
        <v>171</v>
      </c>
      <c r="BM378" s="227" t="s">
        <v>2213</v>
      </c>
    </row>
    <row r="379" s="13" customFormat="1">
      <c r="A379" s="13"/>
      <c r="B379" s="234"/>
      <c r="C379" s="235"/>
      <c r="D379" s="229" t="s">
        <v>166</v>
      </c>
      <c r="E379" s="236" t="s">
        <v>44</v>
      </c>
      <c r="F379" s="237" t="s">
        <v>167</v>
      </c>
      <c r="G379" s="235"/>
      <c r="H379" s="238">
        <v>3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166</v>
      </c>
      <c r="AU379" s="244" t="s">
        <v>21</v>
      </c>
      <c r="AV379" s="13" t="s">
        <v>21</v>
      </c>
      <c r="AW379" s="13" t="s">
        <v>42</v>
      </c>
      <c r="AX379" s="13" t="s">
        <v>82</v>
      </c>
      <c r="AY379" s="244" t="s">
        <v>152</v>
      </c>
    </row>
    <row r="380" s="14" customFormat="1">
      <c r="A380" s="14"/>
      <c r="B380" s="251"/>
      <c r="C380" s="252"/>
      <c r="D380" s="229" t="s">
        <v>166</v>
      </c>
      <c r="E380" s="253" t="s">
        <v>44</v>
      </c>
      <c r="F380" s="254" t="s">
        <v>261</v>
      </c>
      <c r="G380" s="252"/>
      <c r="H380" s="255">
        <v>3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166</v>
      </c>
      <c r="AU380" s="261" t="s">
        <v>21</v>
      </c>
      <c r="AV380" s="14" t="s">
        <v>171</v>
      </c>
      <c r="AW380" s="14" t="s">
        <v>42</v>
      </c>
      <c r="AX380" s="14" t="s">
        <v>90</v>
      </c>
      <c r="AY380" s="261" t="s">
        <v>152</v>
      </c>
    </row>
    <row r="381" s="13" customFormat="1">
      <c r="A381" s="13"/>
      <c r="B381" s="234"/>
      <c r="C381" s="235"/>
      <c r="D381" s="229" t="s">
        <v>166</v>
      </c>
      <c r="E381" s="235"/>
      <c r="F381" s="237" t="s">
        <v>1171</v>
      </c>
      <c r="G381" s="235"/>
      <c r="H381" s="238">
        <v>3.0449999999999999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166</v>
      </c>
      <c r="AU381" s="244" t="s">
        <v>21</v>
      </c>
      <c r="AV381" s="13" t="s">
        <v>21</v>
      </c>
      <c r="AW381" s="13" t="s">
        <v>4</v>
      </c>
      <c r="AX381" s="13" t="s">
        <v>90</v>
      </c>
      <c r="AY381" s="244" t="s">
        <v>152</v>
      </c>
    </row>
    <row r="382" s="2" customFormat="1" ht="16.5" customHeight="1">
      <c r="A382" s="42"/>
      <c r="B382" s="43"/>
      <c r="C382" s="262" t="s">
        <v>653</v>
      </c>
      <c r="D382" s="262" t="s">
        <v>391</v>
      </c>
      <c r="E382" s="263" t="s">
        <v>1145</v>
      </c>
      <c r="F382" s="264" t="s">
        <v>1146</v>
      </c>
      <c r="G382" s="265" t="s">
        <v>432</v>
      </c>
      <c r="H382" s="266">
        <v>2.0299999999999998</v>
      </c>
      <c r="I382" s="267"/>
      <c r="J382" s="268">
        <f>ROUND(I382*H382,2)</f>
        <v>0</v>
      </c>
      <c r="K382" s="264" t="s">
        <v>251</v>
      </c>
      <c r="L382" s="269"/>
      <c r="M382" s="270" t="s">
        <v>44</v>
      </c>
      <c r="N382" s="271" t="s">
        <v>53</v>
      </c>
      <c r="O382" s="88"/>
      <c r="P382" s="225">
        <f>O382*H382</f>
        <v>0</v>
      </c>
      <c r="Q382" s="225">
        <v>0.00072000000000000005</v>
      </c>
      <c r="R382" s="225">
        <f>Q382*H382</f>
        <v>0.0014616</v>
      </c>
      <c r="S382" s="225">
        <v>0</v>
      </c>
      <c r="T382" s="226">
        <f>S382*H382</f>
        <v>0</v>
      </c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R382" s="227" t="s">
        <v>188</v>
      </c>
      <c r="AT382" s="227" t="s">
        <v>391</v>
      </c>
      <c r="AU382" s="227" t="s">
        <v>21</v>
      </c>
      <c r="AY382" s="20" t="s">
        <v>152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20" t="s">
        <v>90</v>
      </c>
      <c r="BK382" s="228">
        <f>ROUND(I382*H382,2)</f>
        <v>0</v>
      </c>
      <c r="BL382" s="20" t="s">
        <v>171</v>
      </c>
      <c r="BM382" s="227" t="s">
        <v>2214</v>
      </c>
    </row>
    <row r="383" s="13" customFormat="1">
      <c r="A383" s="13"/>
      <c r="B383" s="234"/>
      <c r="C383" s="235"/>
      <c r="D383" s="229" t="s">
        <v>166</v>
      </c>
      <c r="E383" s="236" t="s">
        <v>44</v>
      </c>
      <c r="F383" s="237" t="s">
        <v>21</v>
      </c>
      <c r="G383" s="235"/>
      <c r="H383" s="238">
        <v>2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166</v>
      </c>
      <c r="AU383" s="244" t="s">
        <v>21</v>
      </c>
      <c r="AV383" s="13" t="s">
        <v>21</v>
      </c>
      <c r="AW383" s="13" t="s">
        <v>42</v>
      </c>
      <c r="AX383" s="13" t="s">
        <v>82</v>
      </c>
      <c r="AY383" s="244" t="s">
        <v>152</v>
      </c>
    </row>
    <row r="384" s="14" customFormat="1">
      <c r="A384" s="14"/>
      <c r="B384" s="251"/>
      <c r="C384" s="252"/>
      <c r="D384" s="229" t="s">
        <v>166</v>
      </c>
      <c r="E384" s="253" t="s">
        <v>44</v>
      </c>
      <c r="F384" s="254" t="s">
        <v>261</v>
      </c>
      <c r="G384" s="252"/>
      <c r="H384" s="255">
        <v>2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1" t="s">
        <v>166</v>
      </c>
      <c r="AU384" s="261" t="s">
        <v>21</v>
      </c>
      <c r="AV384" s="14" t="s">
        <v>171</v>
      </c>
      <c r="AW384" s="14" t="s">
        <v>42</v>
      </c>
      <c r="AX384" s="14" t="s">
        <v>90</v>
      </c>
      <c r="AY384" s="261" t="s">
        <v>152</v>
      </c>
    </row>
    <row r="385" s="13" customFormat="1">
      <c r="A385" s="13"/>
      <c r="B385" s="234"/>
      <c r="C385" s="235"/>
      <c r="D385" s="229" t="s">
        <v>166</v>
      </c>
      <c r="E385" s="235"/>
      <c r="F385" s="237" t="s">
        <v>1178</v>
      </c>
      <c r="G385" s="235"/>
      <c r="H385" s="238">
        <v>2.0299999999999998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166</v>
      </c>
      <c r="AU385" s="244" t="s">
        <v>21</v>
      </c>
      <c r="AV385" s="13" t="s">
        <v>21</v>
      </c>
      <c r="AW385" s="13" t="s">
        <v>4</v>
      </c>
      <c r="AX385" s="13" t="s">
        <v>90</v>
      </c>
      <c r="AY385" s="244" t="s">
        <v>152</v>
      </c>
    </row>
    <row r="386" s="2" customFormat="1" ht="16.5" customHeight="1">
      <c r="A386" s="42"/>
      <c r="B386" s="43"/>
      <c r="C386" s="262" t="s">
        <v>658</v>
      </c>
      <c r="D386" s="262" t="s">
        <v>391</v>
      </c>
      <c r="E386" s="263" t="s">
        <v>1118</v>
      </c>
      <c r="F386" s="264" t="s">
        <v>1119</v>
      </c>
      <c r="G386" s="265" t="s">
        <v>432</v>
      </c>
      <c r="H386" s="266">
        <v>4.0599999999999996</v>
      </c>
      <c r="I386" s="267"/>
      <c r="J386" s="268">
        <f>ROUND(I386*H386,2)</f>
        <v>0</v>
      </c>
      <c r="K386" s="264" t="s">
        <v>251</v>
      </c>
      <c r="L386" s="269"/>
      <c r="M386" s="270" t="s">
        <v>44</v>
      </c>
      <c r="N386" s="271" t="s">
        <v>53</v>
      </c>
      <c r="O386" s="88"/>
      <c r="P386" s="225">
        <f>O386*H386</f>
        <v>0</v>
      </c>
      <c r="Q386" s="225">
        <v>0.00038999999999999999</v>
      </c>
      <c r="R386" s="225">
        <f>Q386*H386</f>
        <v>0.0015833999999999998</v>
      </c>
      <c r="S386" s="225">
        <v>0</v>
      </c>
      <c r="T386" s="226">
        <f>S386*H386</f>
        <v>0</v>
      </c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R386" s="227" t="s">
        <v>188</v>
      </c>
      <c r="AT386" s="227" t="s">
        <v>391</v>
      </c>
      <c r="AU386" s="227" t="s">
        <v>21</v>
      </c>
      <c r="AY386" s="20" t="s">
        <v>152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20" t="s">
        <v>90</v>
      </c>
      <c r="BK386" s="228">
        <f>ROUND(I386*H386,2)</f>
        <v>0</v>
      </c>
      <c r="BL386" s="20" t="s">
        <v>171</v>
      </c>
      <c r="BM386" s="227" t="s">
        <v>2215</v>
      </c>
    </row>
    <row r="387" s="13" customFormat="1">
      <c r="A387" s="13"/>
      <c r="B387" s="234"/>
      <c r="C387" s="235"/>
      <c r="D387" s="229" t="s">
        <v>166</v>
      </c>
      <c r="E387" s="236" t="s">
        <v>44</v>
      </c>
      <c r="F387" s="237" t="s">
        <v>2216</v>
      </c>
      <c r="G387" s="235"/>
      <c r="H387" s="238">
        <v>4.0599999999999996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166</v>
      </c>
      <c r="AU387" s="244" t="s">
        <v>21</v>
      </c>
      <c r="AV387" s="13" t="s">
        <v>21</v>
      </c>
      <c r="AW387" s="13" t="s">
        <v>42</v>
      </c>
      <c r="AX387" s="13" t="s">
        <v>82</v>
      </c>
      <c r="AY387" s="244" t="s">
        <v>152</v>
      </c>
    </row>
    <row r="388" s="14" customFormat="1">
      <c r="A388" s="14"/>
      <c r="B388" s="251"/>
      <c r="C388" s="252"/>
      <c r="D388" s="229" t="s">
        <v>166</v>
      </c>
      <c r="E388" s="253" t="s">
        <v>44</v>
      </c>
      <c r="F388" s="254" t="s">
        <v>261</v>
      </c>
      <c r="G388" s="252"/>
      <c r="H388" s="255">
        <v>4.0599999999999996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1" t="s">
        <v>166</v>
      </c>
      <c r="AU388" s="261" t="s">
        <v>21</v>
      </c>
      <c r="AV388" s="14" t="s">
        <v>171</v>
      </c>
      <c r="AW388" s="14" t="s">
        <v>42</v>
      </c>
      <c r="AX388" s="14" t="s">
        <v>90</v>
      </c>
      <c r="AY388" s="261" t="s">
        <v>152</v>
      </c>
    </row>
    <row r="389" s="2" customFormat="1" ht="16.5" customHeight="1">
      <c r="A389" s="42"/>
      <c r="B389" s="43"/>
      <c r="C389" s="262" t="s">
        <v>664</v>
      </c>
      <c r="D389" s="262" t="s">
        <v>391</v>
      </c>
      <c r="E389" s="263" t="s">
        <v>2217</v>
      </c>
      <c r="F389" s="264" t="s">
        <v>2218</v>
      </c>
      <c r="G389" s="265" t="s">
        <v>432</v>
      </c>
      <c r="H389" s="266">
        <v>4.0599999999999996</v>
      </c>
      <c r="I389" s="267"/>
      <c r="J389" s="268">
        <f>ROUND(I389*H389,2)</f>
        <v>0</v>
      </c>
      <c r="K389" s="264" t="s">
        <v>251</v>
      </c>
      <c r="L389" s="269"/>
      <c r="M389" s="270" t="s">
        <v>44</v>
      </c>
      <c r="N389" s="271" t="s">
        <v>53</v>
      </c>
      <c r="O389" s="88"/>
      <c r="P389" s="225">
        <f>O389*H389</f>
        <v>0</v>
      </c>
      <c r="Q389" s="225">
        <v>0.00048000000000000001</v>
      </c>
      <c r="R389" s="225">
        <f>Q389*H389</f>
        <v>0.0019487999999999999</v>
      </c>
      <c r="S389" s="225">
        <v>0</v>
      </c>
      <c r="T389" s="226">
        <f>S389*H389</f>
        <v>0</v>
      </c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R389" s="227" t="s">
        <v>188</v>
      </c>
      <c r="AT389" s="227" t="s">
        <v>391</v>
      </c>
      <c r="AU389" s="227" t="s">
        <v>21</v>
      </c>
      <c r="AY389" s="20" t="s">
        <v>152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20" t="s">
        <v>90</v>
      </c>
      <c r="BK389" s="228">
        <f>ROUND(I389*H389,2)</f>
        <v>0</v>
      </c>
      <c r="BL389" s="20" t="s">
        <v>171</v>
      </c>
      <c r="BM389" s="227" t="s">
        <v>2219</v>
      </c>
    </row>
    <row r="390" s="13" customFormat="1">
      <c r="A390" s="13"/>
      <c r="B390" s="234"/>
      <c r="C390" s="235"/>
      <c r="D390" s="229" t="s">
        <v>166</v>
      </c>
      <c r="E390" s="236" t="s">
        <v>44</v>
      </c>
      <c r="F390" s="237" t="s">
        <v>2216</v>
      </c>
      <c r="G390" s="235"/>
      <c r="H390" s="238">
        <v>4.0599999999999996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166</v>
      </c>
      <c r="AU390" s="244" t="s">
        <v>21</v>
      </c>
      <c r="AV390" s="13" t="s">
        <v>21</v>
      </c>
      <c r="AW390" s="13" t="s">
        <v>42</v>
      </c>
      <c r="AX390" s="13" t="s">
        <v>82</v>
      </c>
      <c r="AY390" s="244" t="s">
        <v>152</v>
      </c>
    </row>
    <row r="391" s="14" customFormat="1">
      <c r="A391" s="14"/>
      <c r="B391" s="251"/>
      <c r="C391" s="252"/>
      <c r="D391" s="229" t="s">
        <v>166</v>
      </c>
      <c r="E391" s="253" t="s">
        <v>44</v>
      </c>
      <c r="F391" s="254" t="s">
        <v>261</v>
      </c>
      <c r="G391" s="252"/>
      <c r="H391" s="255">
        <v>4.0599999999999996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1" t="s">
        <v>166</v>
      </c>
      <c r="AU391" s="261" t="s">
        <v>21</v>
      </c>
      <c r="AV391" s="14" t="s">
        <v>171</v>
      </c>
      <c r="AW391" s="14" t="s">
        <v>42</v>
      </c>
      <c r="AX391" s="14" t="s">
        <v>90</v>
      </c>
      <c r="AY391" s="261" t="s">
        <v>152</v>
      </c>
    </row>
    <row r="392" s="2" customFormat="1" ht="16.5" customHeight="1">
      <c r="A392" s="42"/>
      <c r="B392" s="43"/>
      <c r="C392" s="262" t="s">
        <v>670</v>
      </c>
      <c r="D392" s="262" t="s">
        <v>391</v>
      </c>
      <c r="E392" s="263" t="s">
        <v>1122</v>
      </c>
      <c r="F392" s="264" t="s">
        <v>1123</v>
      </c>
      <c r="G392" s="265" t="s">
        <v>432</v>
      </c>
      <c r="H392" s="266">
        <v>4.0599999999999996</v>
      </c>
      <c r="I392" s="267"/>
      <c r="J392" s="268">
        <f>ROUND(I392*H392,2)</f>
        <v>0</v>
      </c>
      <c r="K392" s="264" t="s">
        <v>251</v>
      </c>
      <c r="L392" s="269"/>
      <c r="M392" s="270" t="s">
        <v>44</v>
      </c>
      <c r="N392" s="271" t="s">
        <v>53</v>
      </c>
      <c r="O392" s="88"/>
      <c r="P392" s="225">
        <f>O392*H392</f>
        <v>0</v>
      </c>
      <c r="Q392" s="225">
        <v>0.0035999999999999999</v>
      </c>
      <c r="R392" s="225">
        <f>Q392*H392</f>
        <v>0.014615999999999999</v>
      </c>
      <c r="S392" s="225">
        <v>0</v>
      </c>
      <c r="T392" s="226">
        <f>S392*H392</f>
        <v>0</v>
      </c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R392" s="227" t="s">
        <v>188</v>
      </c>
      <c r="AT392" s="227" t="s">
        <v>391</v>
      </c>
      <c r="AU392" s="227" t="s">
        <v>21</v>
      </c>
      <c r="AY392" s="20" t="s">
        <v>152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20" t="s">
        <v>90</v>
      </c>
      <c r="BK392" s="228">
        <f>ROUND(I392*H392,2)</f>
        <v>0</v>
      </c>
      <c r="BL392" s="20" t="s">
        <v>171</v>
      </c>
      <c r="BM392" s="227" t="s">
        <v>2220</v>
      </c>
    </row>
    <row r="393" s="13" customFormat="1">
      <c r="A393" s="13"/>
      <c r="B393" s="234"/>
      <c r="C393" s="235"/>
      <c r="D393" s="229" t="s">
        <v>166</v>
      </c>
      <c r="E393" s="236" t="s">
        <v>44</v>
      </c>
      <c r="F393" s="237" t="s">
        <v>2216</v>
      </c>
      <c r="G393" s="235"/>
      <c r="H393" s="238">
        <v>4.0599999999999996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166</v>
      </c>
      <c r="AU393" s="244" t="s">
        <v>21</v>
      </c>
      <c r="AV393" s="13" t="s">
        <v>21</v>
      </c>
      <c r="AW393" s="13" t="s">
        <v>42</v>
      </c>
      <c r="AX393" s="13" t="s">
        <v>82</v>
      </c>
      <c r="AY393" s="244" t="s">
        <v>152</v>
      </c>
    </row>
    <row r="394" s="14" customFormat="1">
      <c r="A394" s="14"/>
      <c r="B394" s="251"/>
      <c r="C394" s="252"/>
      <c r="D394" s="229" t="s">
        <v>166</v>
      </c>
      <c r="E394" s="253" t="s">
        <v>44</v>
      </c>
      <c r="F394" s="254" t="s">
        <v>261</v>
      </c>
      <c r="G394" s="252"/>
      <c r="H394" s="255">
        <v>4.0599999999999996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1" t="s">
        <v>166</v>
      </c>
      <c r="AU394" s="261" t="s">
        <v>21</v>
      </c>
      <c r="AV394" s="14" t="s">
        <v>171</v>
      </c>
      <c r="AW394" s="14" t="s">
        <v>42</v>
      </c>
      <c r="AX394" s="14" t="s">
        <v>90</v>
      </c>
      <c r="AY394" s="261" t="s">
        <v>152</v>
      </c>
    </row>
    <row r="395" s="2" customFormat="1" ht="24.15" customHeight="1">
      <c r="A395" s="42"/>
      <c r="B395" s="43"/>
      <c r="C395" s="216" t="s">
        <v>675</v>
      </c>
      <c r="D395" s="216" t="s">
        <v>155</v>
      </c>
      <c r="E395" s="217" t="s">
        <v>2221</v>
      </c>
      <c r="F395" s="218" t="s">
        <v>1149</v>
      </c>
      <c r="G395" s="219" t="s">
        <v>432</v>
      </c>
      <c r="H395" s="220">
        <v>29</v>
      </c>
      <c r="I395" s="221"/>
      <c r="J395" s="222">
        <f>ROUND(I395*H395,2)</f>
        <v>0</v>
      </c>
      <c r="K395" s="218" t="s">
        <v>251</v>
      </c>
      <c r="L395" s="48"/>
      <c r="M395" s="223" t="s">
        <v>44</v>
      </c>
      <c r="N395" s="224" t="s">
        <v>53</v>
      </c>
      <c r="O395" s="88"/>
      <c r="P395" s="225">
        <f>O395*H395</f>
        <v>0</v>
      </c>
      <c r="Q395" s="225">
        <v>0</v>
      </c>
      <c r="R395" s="225">
        <f>Q395*H395</f>
        <v>0</v>
      </c>
      <c r="S395" s="225">
        <v>0</v>
      </c>
      <c r="T395" s="226">
        <f>S395*H395</f>
        <v>0</v>
      </c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R395" s="227" t="s">
        <v>171</v>
      </c>
      <c r="AT395" s="227" t="s">
        <v>155</v>
      </c>
      <c r="AU395" s="227" t="s">
        <v>21</v>
      </c>
      <c r="AY395" s="20" t="s">
        <v>152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20" t="s">
        <v>90</v>
      </c>
      <c r="BK395" s="228">
        <f>ROUND(I395*H395,2)</f>
        <v>0</v>
      </c>
      <c r="BL395" s="20" t="s">
        <v>171</v>
      </c>
      <c r="BM395" s="227" t="s">
        <v>2222</v>
      </c>
    </row>
    <row r="396" s="2" customFormat="1">
      <c r="A396" s="42"/>
      <c r="B396" s="43"/>
      <c r="C396" s="44"/>
      <c r="D396" s="249" t="s">
        <v>253</v>
      </c>
      <c r="E396" s="44"/>
      <c r="F396" s="250" t="s">
        <v>2223</v>
      </c>
      <c r="G396" s="44"/>
      <c r="H396" s="44"/>
      <c r="I396" s="231"/>
      <c r="J396" s="44"/>
      <c r="K396" s="44"/>
      <c r="L396" s="48"/>
      <c r="M396" s="232"/>
      <c r="N396" s="233"/>
      <c r="O396" s="88"/>
      <c r="P396" s="88"/>
      <c r="Q396" s="88"/>
      <c r="R396" s="88"/>
      <c r="S396" s="88"/>
      <c r="T396" s="89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T396" s="20" t="s">
        <v>253</v>
      </c>
      <c r="AU396" s="20" t="s">
        <v>21</v>
      </c>
    </row>
    <row r="397" s="13" customFormat="1">
      <c r="A397" s="13"/>
      <c r="B397" s="234"/>
      <c r="C397" s="235"/>
      <c r="D397" s="229" t="s">
        <v>166</v>
      </c>
      <c r="E397" s="236" t="s">
        <v>44</v>
      </c>
      <c r="F397" s="237" t="s">
        <v>2224</v>
      </c>
      <c r="G397" s="235"/>
      <c r="H397" s="238">
        <v>3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166</v>
      </c>
      <c r="AU397" s="244" t="s">
        <v>21</v>
      </c>
      <c r="AV397" s="13" t="s">
        <v>21</v>
      </c>
      <c r="AW397" s="13" t="s">
        <v>42</v>
      </c>
      <c r="AX397" s="13" t="s">
        <v>82</v>
      </c>
      <c r="AY397" s="244" t="s">
        <v>152</v>
      </c>
    </row>
    <row r="398" s="13" customFormat="1">
      <c r="A398" s="13"/>
      <c r="B398" s="234"/>
      <c r="C398" s="235"/>
      <c r="D398" s="229" t="s">
        <v>166</v>
      </c>
      <c r="E398" s="236" t="s">
        <v>44</v>
      </c>
      <c r="F398" s="237" t="s">
        <v>2225</v>
      </c>
      <c r="G398" s="235"/>
      <c r="H398" s="238">
        <v>1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166</v>
      </c>
      <c r="AU398" s="244" t="s">
        <v>21</v>
      </c>
      <c r="AV398" s="13" t="s">
        <v>21</v>
      </c>
      <c r="AW398" s="13" t="s">
        <v>42</v>
      </c>
      <c r="AX398" s="13" t="s">
        <v>82</v>
      </c>
      <c r="AY398" s="244" t="s">
        <v>152</v>
      </c>
    </row>
    <row r="399" s="13" customFormat="1">
      <c r="A399" s="13"/>
      <c r="B399" s="234"/>
      <c r="C399" s="235"/>
      <c r="D399" s="229" t="s">
        <v>166</v>
      </c>
      <c r="E399" s="236" t="s">
        <v>44</v>
      </c>
      <c r="F399" s="237" t="s">
        <v>2226</v>
      </c>
      <c r="G399" s="235"/>
      <c r="H399" s="238">
        <v>3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166</v>
      </c>
      <c r="AU399" s="244" t="s">
        <v>21</v>
      </c>
      <c r="AV399" s="13" t="s">
        <v>21</v>
      </c>
      <c r="AW399" s="13" t="s">
        <v>42</v>
      </c>
      <c r="AX399" s="13" t="s">
        <v>82</v>
      </c>
      <c r="AY399" s="244" t="s">
        <v>152</v>
      </c>
    </row>
    <row r="400" s="13" customFormat="1">
      <c r="A400" s="13"/>
      <c r="B400" s="234"/>
      <c r="C400" s="235"/>
      <c r="D400" s="229" t="s">
        <v>166</v>
      </c>
      <c r="E400" s="236" t="s">
        <v>44</v>
      </c>
      <c r="F400" s="237" t="s">
        <v>2227</v>
      </c>
      <c r="G400" s="235"/>
      <c r="H400" s="238">
        <v>0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166</v>
      </c>
      <c r="AU400" s="244" t="s">
        <v>21</v>
      </c>
      <c r="AV400" s="13" t="s">
        <v>21</v>
      </c>
      <c r="AW400" s="13" t="s">
        <v>42</v>
      </c>
      <c r="AX400" s="13" t="s">
        <v>82</v>
      </c>
      <c r="AY400" s="244" t="s">
        <v>152</v>
      </c>
    </row>
    <row r="401" s="13" customFormat="1">
      <c r="A401" s="13"/>
      <c r="B401" s="234"/>
      <c r="C401" s="235"/>
      <c r="D401" s="229" t="s">
        <v>166</v>
      </c>
      <c r="E401" s="236" t="s">
        <v>44</v>
      </c>
      <c r="F401" s="237" t="s">
        <v>2228</v>
      </c>
      <c r="G401" s="235"/>
      <c r="H401" s="238">
        <v>0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166</v>
      </c>
      <c r="AU401" s="244" t="s">
        <v>21</v>
      </c>
      <c r="AV401" s="13" t="s">
        <v>21</v>
      </c>
      <c r="AW401" s="13" t="s">
        <v>42</v>
      </c>
      <c r="AX401" s="13" t="s">
        <v>82</v>
      </c>
      <c r="AY401" s="244" t="s">
        <v>152</v>
      </c>
    </row>
    <row r="402" s="13" customFormat="1">
      <c r="A402" s="13"/>
      <c r="B402" s="234"/>
      <c r="C402" s="235"/>
      <c r="D402" s="229" t="s">
        <v>166</v>
      </c>
      <c r="E402" s="236" t="s">
        <v>44</v>
      </c>
      <c r="F402" s="237" t="s">
        <v>2229</v>
      </c>
      <c r="G402" s="235"/>
      <c r="H402" s="238">
        <v>13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166</v>
      </c>
      <c r="AU402" s="244" t="s">
        <v>21</v>
      </c>
      <c r="AV402" s="13" t="s">
        <v>21</v>
      </c>
      <c r="AW402" s="13" t="s">
        <v>42</v>
      </c>
      <c r="AX402" s="13" t="s">
        <v>82</v>
      </c>
      <c r="AY402" s="244" t="s">
        <v>152</v>
      </c>
    </row>
    <row r="403" s="13" customFormat="1">
      <c r="A403" s="13"/>
      <c r="B403" s="234"/>
      <c r="C403" s="235"/>
      <c r="D403" s="229" t="s">
        <v>166</v>
      </c>
      <c r="E403" s="236" t="s">
        <v>44</v>
      </c>
      <c r="F403" s="237" t="s">
        <v>2230</v>
      </c>
      <c r="G403" s="235"/>
      <c r="H403" s="238">
        <v>9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166</v>
      </c>
      <c r="AU403" s="244" t="s">
        <v>21</v>
      </c>
      <c r="AV403" s="13" t="s">
        <v>21</v>
      </c>
      <c r="AW403" s="13" t="s">
        <v>42</v>
      </c>
      <c r="AX403" s="13" t="s">
        <v>82</v>
      </c>
      <c r="AY403" s="244" t="s">
        <v>152</v>
      </c>
    </row>
    <row r="404" s="14" customFormat="1">
      <c r="A404" s="14"/>
      <c r="B404" s="251"/>
      <c r="C404" s="252"/>
      <c r="D404" s="229" t="s">
        <v>166</v>
      </c>
      <c r="E404" s="253" t="s">
        <v>44</v>
      </c>
      <c r="F404" s="254" t="s">
        <v>261</v>
      </c>
      <c r="G404" s="252"/>
      <c r="H404" s="255">
        <v>29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166</v>
      </c>
      <c r="AU404" s="261" t="s">
        <v>21</v>
      </c>
      <c r="AV404" s="14" t="s">
        <v>171</v>
      </c>
      <c r="AW404" s="14" t="s">
        <v>42</v>
      </c>
      <c r="AX404" s="14" t="s">
        <v>90</v>
      </c>
      <c r="AY404" s="261" t="s">
        <v>152</v>
      </c>
    </row>
    <row r="405" s="2" customFormat="1" ht="16.5" customHeight="1">
      <c r="A405" s="42"/>
      <c r="B405" s="43"/>
      <c r="C405" s="262" t="s">
        <v>680</v>
      </c>
      <c r="D405" s="262" t="s">
        <v>391</v>
      </c>
      <c r="E405" s="263" t="s">
        <v>1172</v>
      </c>
      <c r="F405" s="264" t="s">
        <v>2231</v>
      </c>
      <c r="G405" s="265" t="s">
        <v>432</v>
      </c>
      <c r="H405" s="266">
        <v>3.0449999999999999</v>
      </c>
      <c r="I405" s="267"/>
      <c r="J405" s="268">
        <f>ROUND(I405*H405,2)</f>
        <v>0</v>
      </c>
      <c r="K405" s="264" t="s">
        <v>44</v>
      </c>
      <c r="L405" s="269"/>
      <c r="M405" s="270" t="s">
        <v>44</v>
      </c>
      <c r="N405" s="271" t="s">
        <v>53</v>
      </c>
      <c r="O405" s="88"/>
      <c r="P405" s="225">
        <f>O405*H405</f>
        <v>0</v>
      </c>
      <c r="Q405" s="225">
        <v>0.00092000000000000003</v>
      </c>
      <c r="R405" s="225">
        <f>Q405*H405</f>
        <v>0.0028013999999999999</v>
      </c>
      <c r="S405" s="225">
        <v>0</v>
      </c>
      <c r="T405" s="226">
        <f>S405*H405</f>
        <v>0</v>
      </c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R405" s="227" t="s">
        <v>188</v>
      </c>
      <c r="AT405" s="227" t="s">
        <v>391</v>
      </c>
      <c r="AU405" s="227" t="s">
        <v>21</v>
      </c>
      <c r="AY405" s="20" t="s">
        <v>152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20" t="s">
        <v>90</v>
      </c>
      <c r="BK405" s="228">
        <f>ROUND(I405*H405,2)</f>
        <v>0</v>
      </c>
      <c r="BL405" s="20" t="s">
        <v>171</v>
      </c>
      <c r="BM405" s="227" t="s">
        <v>2232</v>
      </c>
    </row>
    <row r="406" s="13" customFormat="1">
      <c r="A406" s="13"/>
      <c r="B406" s="234"/>
      <c r="C406" s="235"/>
      <c r="D406" s="229" t="s">
        <v>166</v>
      </c>
      <c r="E406" s="236" t="s">
        <v>44</v>
      </c>
      <c r="F406" s="237" t="s">
        <v>2233</v>
      </c>
      <c r="G406" s="235"/>
      <c r="H406" s="238">
        <v>3.0449999999999999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166</v>
      </c>
      <c r="AU406" s="244" t="s">
        <v>21</v>
      </c>
      <c r="AV406" s="13" t="s">
        <v>21</v>
      </c>
      <c r="AW406" s="13" t="s">
        <v>42</v>
      </c>
      <c r="AX406" s="13" t="s">
        <v>90</v>
      </c>
      <c r="AY406" s="244" t="s">
        <v>152</v>
      </c>
    </row>
    <row r="407" s="2" customFormat="1" ht="16.5" customHeight="1">
      <c r="A407" s="42"/>
      <c r="B407" s="43"/>
      <c r="C407" s="262" t="s">
        <v>686</v>
      </c>
      <c r="D407" s="262" t="s">
        <v>391</v>
      </c>
      <c r="E407" s="263" t="s">
        <v>1165</v>
      </c>
      <c r="F407" s="264" t="s">
        <v>2234</v>
      </c>
      <c r="G407" s="265" t="s">
        <v>432</v>
      </c>
      <c r="H407" s="266">
        <v>4.0599999999999996</v>
      </c>
      <c r="I407" s="267"/>
      <c r="J407" s="268">
        <f>ROUND(I407*H407,2)</f>
        <v>0</v>
      </c>
      <c r="K407" s="264" t="s">
        <v>44</v>
      </c>
      <c r="L407" s="269"/>
      <c r="M407" s="270" t="s">
        <v>44</v>
      </c>
      <c r="N407" s="271" t="s">
        <v>53</v>
      </c>
      <c r="O407" s="88"/>
      <c r="P407" s="225">
        <f>O407*H407</f>
        <v>0</v>
      </c>
      <c r="Q407" s="225">
        <v>0.00071000000000000002</v>
      </c>
      <c r="R407" s="225">
        <f>Q407*H407</f>
        <v>0.0028825999999999999</v>
      </c>
      <c r="S407" s="225">
        <v>0</v>
      </c>
      <c r="T407" s="226">
        <f>S407*H407</f>
        <v>0</v>
      </c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R407" s="227" t="s">
        <v>188</v>
      </c>
      <c r="AT407" s="227" t="s">
        <v>391</v>
      </c>
      <c r="AU407" s="227" t="s">
        <v>21</v>
      </c>
      <c r="AY407" s="20" t="s">
        <v>152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20" t="s">
        <v>90</v>
      </c>
      <c r="BK407" s="228">
        <f>ROUND(I407*H407,2)</f>
        <v>0</v>
      </c>
      <c r="BL407" s="20" t="s">
        <v>171</v>
      </c>
      <c r="BM407" s="227" t="s">
        <v>2235</v>
      </c>
    </row>
    <row r="408" s="13" customFormat="1">
      <c r="A408" s="13"/>
      <c r="B408" s="234"/>
      <c r="C408" s="235"/>
      <c r="D408" s="229" t="s">
        <v>166</v>
      </c>
      <c r="E408" s="236" t="s">
        <v>44</v>
      </c>
      <c r="F408" s="237" t="s">
        <v>2216</v>
      </c>
      <c r="G408" s="235"/>
      <c r="H408" s="238">
        <v>4.0599999999999996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166</v>
      </c>
      <c r="AU408" s="244" t="s">
        <v>21</v>
      </c>
      <c r="AV408" s="13" t="s">
        <v>21</v>
      </c>
      <c r="AW408" s="13" t="s">
        <v>42</v>
      </c>
      <c r="AX408" s="13" t="s">
        <v>90</v>
      </c>
      <c r="AY408" s="244" t="s">
        <v>152</v>
      </c>
    </row>
    <row r="409" s="2" customFormat="1" ht="16.5" customHeight="1">
      <c r="A409" s="42"/>
      <c r="B409" s="43"/>
      <c r="C409" s="262" t="s">
        <v>693</v>
      </c>
      <c r="D409" s="262" t="s">
        <v>391</v>
      </c>
      <c r="E409" s="263" t="s">
        <v>1168</v>
      </c>
      <c r="F409" s="264" t="s">
        <v>1169</v>
      </c>
      <c r="G409" s="265" t="s">
        <v>432</v>
      </c>
      <c r="H409" s="266">
        <v>3.0449999999999999</v>
      </c>
      <c r="I409" s="267"/>
      <c r="J409" s="268">
        <f>ROUND(I409*H409,2)</f>
        <v>0</v>
      </c>
      <c r="K409" s="264" t="s">
        <v>44</v>
      </c>
      <c r="L409" s="269"/>
      <c r="M409" s="270" t="s">
        <v>44</v>
      </c>
      <c r="N409" s="271" t="s">
        <v>53</v>
      </c>
      <c r="O409" s="88"/>
      <c r="P409" s="225">
        <f>O409*H409</f>
        <v>0</v>
      </c>
      <c r="Q409" s="225">
        <v>0.0012600000000000001</v>
      </c>
      <c r="R409" s="225">
        <f>Q409*H409</f>
        <v>0.0038367000000000002</v>
      </c>
      <c r="S409" s="225">
        <v>0</v>
      </c>
      <c r="T409" s="226">
        <f>S409*H409</f>
        <v>0</v>
      </c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R409" s="227" t="s">
        <v>188</v>
      </c>
      <c r="AT409" s="227" t="s">
        <v>391</v>
      </c>
      <c r="AU409" s="227" t="s">
        <v>21</v>
      </c>
      <c r="AY409" s="20" t="s">
        <v>152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20" t="s">
        <v>90</v>
      </c>
      <c r="BK409" s="228">
        <f>ROUND(I409*H409,2)</f>
        <v>0</v>
      </c>
      <c r="BL409" s="20" t="s">
        <v>171</v>
      </c>
      <c r="BM409" s="227" t="s">
        <v>2236</v>
      </c>
    </row>
    <row r="410" s="13" customFormat="1">
      <c r="A410" s="13"/>
      <c r="B410" s="234"/>
      <c r="C410" s="235"/>
      <c r="D410" s="229" t="s">
        <v>166</v>
      </c>
      <c r="E410" s="236" t="s">
        <v>44</v>
      </c>
      <c r="F410" s="237" t="s">
        <v>2233</v>
      </c>
      <c r="G410" s="235"/>
      <c r="H410" s="238">
        <v>3.0449999999999999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166</v>
      </c>
      <c r="AU410" s="244" t="s">
        <v>21</v>
      </c>
      <c r="AV410" s="13" t="s">
        <v>21</v>
      </c>
      <c r="AW410" s="13" t="s">
        <v>42</v>
      </c>
      <c r="AX410" s="13" t="s">
        <v>90</v>
      </c>
      <c r="AY410" s="244" t="s">
        <v>152</v>
      </c>
    </row>
    <row r="411" s="2" customFormat="1" ht="16.5" customHeight="1">
      <c r="A411" s="42"/>
      <c r="B411" s="43"/>
      <c r="C411" s="262" t="s">
        <v>699</v>
      </c>
      <c r="D411" s="262" t="s">
        <v>391</v>
      </c>
      <c r="E411" s="263" t="s">
        <v>2237</v>
      </c>
      <c r="F411" s="264" t="s">
        <v>2238</v>
      </c>
      <c r="G411" s="265" t="s">
        <v>432</v>
      </c>
      <c r="H411" s="266">
        <v>1.0149999999999999</v>
      </c>
      <c r="I411" s="267"/>
      <c r="J411" s="268">
        <f>ROUND(I411*H411,2)</f>
        <v>0</v>
      </c>
      <c r="K411" s="264" t="s">
        <v>44</v>
      </c>
      <c r="L411" s="269"/>
      <c r="M411" s="270" t="s">
        <v>44</v>
      </c>
      <c r="N411" s="271" t="s">
        <v>53</v>
      </c>
      <c r="O411" s="88"/>
      <c r="P411" s="225">
        <f>O411*H411</f>
        <v>0</v>
      </c>
      <c r="Q411" s="225">
        <v>0.0012600000000000001</v>
      </c>
      <c r="R411" s="225">
        <f>Q411*H411</f>
        <v>0.0012788999999999999</v>
      </c>
      <c r="S411" s="225">
        <v>0</v>
      </c>
      <c r="T411" s="226">
        <f>S411*H411</f>
        <v>0</v>
      </c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R411" s="227" t="s">
        <v>188</v>
      </c>
      <c r="AT411" s="227" t="s">
        <v>391</v>
      </c>
      <c r="AU411" s="227" t="s">
        <v>21</v>
      </c>
      <c r="AY411" s="20" t="s">
        <v>152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20" t="s">
        <v>90</v>
      </c>
      <c r="BK411" s="228">
        <f>ROUND(I411*H411,2)</f>
        <v>0</v>
      </c>
      <c r="BL411" s="20" t="s">
        <v>171</v>
      </c>
      <c r="BM411" s="227" t="s">
        <v>2239</v>
      </c>
    </row>
    <row r="412" s="13" customFormat="1">
      <c r="A412" s="13"/>
      <c r="B412" s="234"/>
      <c r="C412" s="235"/>
      <c r="D412" s="229" t="s">
        <v>166</v>
      </c>
      <c r="E412" s="236" t="s">
        <v>44</v>
      </c>
      <c r="F412" s="237" t="s">
        <v>2240</v>
      </c>
      <c r="G412" s="235"/>
      <c r="H412" s="238">
        <v>1.0149999999999999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166</v>
      </c>
      <c r="AU412" s="244" t="s">
        <v>21</v>
      </c>
      <c r="AV412" s="13" t="s">
        <v>21</v>
      </c>
      <c r="AW412" s="13" t="s">
        <v>42</v>
      </c>
      <c r="AX412" s="13" t="s">
        <v>90</v>
      </c>
      <c r="AY412" s="244" t="s">
        <v>152</v>
      </c>
    </row>
    <row r="413" s="2" customFormat="1" ht="16.5" customHeight="1">
      <c r="A413" s="42"/>
      <c r="B413" s="43"/>
      <c r="C413" s="262" t="s">
        <v>705</v>
      </c>
      <c r="D413" s="262" t="s">
        <v>391</v>
      </c>
      <c r="E413" s="263" t="s">
        <v>1154</v>
      </c>
      <c r="F413" s="264" t="s">
        <v>1155</v>
      </c>
      <c r="G413" s="265" t="s">
        <v>432</v>
      </c>
      <c r="H413" s="266">
        <v>9.1349999999999998</v>
      </c>
      <c r="I413" s="267"/>
      <c r="J413" s="268">
        <f>ROUND(I413*H413,2)</f>
        <v>0</v>
      </c>
      <c r="K413" s="264" t="s">
        <v>251</v>
      </c>
      <c r="L413" s="269"/>
      <c r="M413" s="270" t="s">
        <v>44</v>
      </c>
      <c r="N413" s="271" t="s">
        <v>53</v>
      </c>
      <c r="O413" s="88"/>
      <c r="P413" s="225">
        <f>O413*H413</f>
        <v>0</v>
      </c>
      <c r="Q413" s="225">
        <v>0.00072000000000000005</v>
      </c>
      <c r="R413" s="225">
        <f>Q413*H413</f>
        <v>0.0065772000000000001</v>
      </c>
      <c r="S413" s="225">
        <v>0</v>
      </c>
      <c r="T413" s="226">
        <f>S413*H413</f>
        <v>0</v>
      </c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R413" s="227" t="s">
        <v>188</v>
      </c>
      <c r="AT413" s="227" t="s">
        <v>391</v>
      </c>
      <c r="AU413" s="227" t="s">
        <v>21</v>
      </c>
      <c r="AY413" s="20" t="s">
        <v>152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20" t="s">
        <v>90</v>
      </c>
      <c r="BK413" s="228">
        <f>ROUND(I413*H413,2)</f>
        <v>0</v>
      </c>
      <c r="BL413" s="20" t="s">
        <v>171</v>
      </c>
      <c r="BM413" s="227" t="s">
        <v>2241</v>
      </c>
    </row>
    <row r="414" s="13" customFormat="1">
      <c r="A414" s="13"/>
      <c r="B414" s="234"/>
      <c r="C414" s="235"/>
      <c r="D414" s="229" t="s">
        <v>166</v>
      </c>
      <c r="E414" s="236" t="s">
        <v>44</v>
      </c>
      <c r="F414" s="237" t="s">
        <v>2242</v>
      </c>
      <c r="G414" s="235"/>
      <c r="H414" s="238">
        <v>9.1349999999999998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166</v>
      </c>
      <c r="AU414" s="244" t="s">
        <v>21</v>
      </c>
      <c r="AV414" s="13" t="s">
        <v>21</v>
      </c>
      <c r="AW414" s="13" t="s">
        <v>42</v>
      </c>
      <c r="AX414" s="13" t="s">
        <v>90</v>
      </c>
      <c r="AY414" s="244" t="s">
        <v>152</v>
      </c>
    </row>
    <row r="415" s="2" customFormat="1" ht="16.5" customHeight="1">
      <c r="A415" s="42"/>
      <c r="B415" s="43"/>
      <c r="C415" s="262" t="s">
        <v>712</v>
      </c>
      <c r="D415" s="262" t="s">
        <v>391</v>
      </c>
      <c r="E415" s="263" t="s">
        <v>2243</v>
      </c>
      <c r="F415" s="264" t="s">
        <v>2244</v>
      </c>
      <c r="G415" s="265" t="s">
        <v>432</v>
      </c>
      <c r="H415" s="266">
        <v>9.1349999999999998</v>
      </c>
      <c r="I415" s="267"/>
      <c r="J415" s="268">
        <f>ROUND(I415*H415,2)</f>
        <v>0</v>
      </c>
      <c r="K415" s="264" t="s">
        <v>251</v>
      </c>
      <c r="L415" s="269"/>
      <c r="M415" s="270" t="s">
        <v>44</v>
      </c>
      <c r="N415" s="271" t="s">
        <v>53</v>
      </c>
      <c r="O415" s="88"/>
      <c r="P415" s="225">
        <f>O415*H415</f>
        <v>0</v>
      </c>
      <c r="Q415" s="225">
        <v>0.00072000000000000005</v>
      </c>
      <c r="R415" s="225">
        <f>Q415*H415</f>
        <v>0.0065772000000000001</v>
      </c>
      <c r="S415" s="225">
        <v>0</v>
      </c>
      <c r="T415" s="226">
        <f>S415*H415</f>
        <v>0</v>
      </c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R415" s="227" t="s">
        <v>188</v>
      </c>
      <c r="AT415" s="227" t="s">
        <v>391</v>
      </c>
      <c r="AU415" s="227" t="s">
        <v>21</v>
      </c>
      <c r="AY415" s="20" t="s">
        <v>152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20" t="s">
        <v>90</v>
      </c>
      <c r="BK415" s="228">
        <f>ROUND(I415*H415,2)</f>
        <v>0</v>
      </c>
      <c r="BL415" s="20" t="s">
        <v>171</v>
      </c>
      <c r="BM415" s="227" t="s">
        <v>2245</v>
      </c>
    </row>
    <row r="416" s="13" customFormat="1">
      <c r="A416" s="13"/>
      <c r="B416" s="234"/>
      <c r="C416" s="235"/>
      <c r="D416" s="229" t="s">
        <v>166</v>
      </c>
      <c r="E416" s="236" t="s">
        <v>44</v>
      </c>
      <c r="F416" s="237" t="s">
        <v>2242</v>
      </c>
      <c r="G416" s="235"/>
      <c r="H416" s="238">
        <v>9.1349999999999998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166</v>
      </c>
      <c r="AU416" s="244" t="s">
        <v>21</v>
      </c>
      <c r="AV416" s="13" t="s">
        <v>21</v>
      </c>
      <c r="AW416" s="13" t="s">
        <v>42</v>
      </c>
      <c r="AX416" s="13" t="s">
        <v>90</v>
      </c>
      <c r="AY416" s="244" t="s">
        <v>152</v>
      </c>
    </row>
    <row r="417" s="2" customFormat="1" ht="16.5" customHeight="1">
      <c r="A417" s="42"/>
      <c r="B417" s="43"/>
      <c r="C417" s="262" t="s">
        <v>718</v>
      </c>
      <c r="D417" s="262" t="s">
        <v>391</v>
      </c>
      <c r="E417" s="263" t="s">
        <v>1159</v>
      </c>
      <c r="F417" s="264" t="s">
        <v>1160</v>
      </c>
      <c r="G417" s="265" t="s">
        <v>432</v>
      </c>
      <c r="H417" s="266">
        <v>9.1349999999999998</v>
      </c>
      <c r="I417" s="267"/>
      <c r="J417" s="268">
        <f>ROUND(I417*H417,2)</f>
        <v>0</v>
      </c>
      <c r="K417" s="264" t="s">
        <v>251</v>
      </c>
      <c r="L417" s="269"/>
      <c r="M417" s="270" t="s">
        <v>44</v>
      </c>
      <c r="N417" s="271" t="s">
        <v>53</v>
      </c>
      <c r="O417" s="88"/>
      <c r="P417" s="225">
        <f>O417*H417</f>
        <v>0</v>
      </c>
      <c r="Q417" s="225">
        <v>0.0040000000000000001</v>
      </c>
      <c r="R417" s="225">
        <f>Q417*H417</f>
        <v>0.036540000000000003</v>
      </c>
      <c r="S417" s="225">
        <v>0</v>
      </c>
      <c r="T417" s="226">
        <f>S417*H417</f>
        <v>0</v>
      </c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R417" s="227" t="s">
        <v>188</v>
      </c>
      <c r="AT417" s="227" t="s">
        <v>391</v>
      </c>
      <c r="AU417" s="227" t="s">
        <v>21</v>
      </c>
      <c r="AY417" s="20" t="s">
        <v>152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20" t="s">
        <v>90</v>
      </c>
      <c r="BK417" s="228">
        <f>ROUND(I417*H417,2)</f>
        <v>0</v>
      </c>
      <c r="BL417" s="20" t="s">
        <v>171</v>
      </c>
      <c r="BM417" s="227" t="s">
        <v>2246</v>
      </c>
    </row>
    <row r="418" s="13" customFormat="1">
      <c r="A418" s="13"/>
      <c r="B418" s="234"/>
      <c r="C418" s="235"/>
      <c r="D418" s="229" t="s">
        <v>166</v>
      </c>
      <c r="E418" s="236" t="s">
        <v>44</v>
      </c>
      <c r="F418" s="237" t="s">
        <v>2242</v>
      </c>
      <c r="G418" s="235"/>
      <c r="H418" s="238">
        <v>9.1349999999999998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166</v>
      </c>
      <c r="AU418" s="244" t="s">
        <v>21</v>
      </c>
      <c r="AV418" s="13" t="s">
        <v>21</v>
      </c>
      <c r="AW418" s="13" t="s">
        <v>42</v>
      </c>
      <c r="AX418" s="13" t="s">
        <v>90</v>
      </c>
      <c r="AY418" s="244" t="s">
        <v>152</v>
      </c>
    </row>
    <row r="419" s="2" customFormat="1" ht="24.15" customHeight="1">
      <c r="A419" s="42"/>
      <c r="B419" s="43"/>
      <c r="C419" s="216" t="s">
        <v>723</v>
      </c>
      <c r="D419" s="216" t="s">
        <v>155</v>
      </c>
      <c r="E419" s="217" t="s">
        <v>2247</v>
      </c>
      <c r="F419" s="218" t="s">
        <v>2248</v>
      </c>
      <c r="G419" s="219" t="s">
        <v>432</v>
      </c>
      <c r="H419" s="220">
        <v>18</v>
      </c>
      <c r="I419" s="221"/>
      <c r="J419" s="222">
        <f>ROUND(I419*H419,2)</f>
        <v>0</v>
      </c>
      <c r="K419" s="218" t="s">
        <v>251</v>
      </c>
      <c r="L419" s="48"/>
      <c r="M419" s="223" t="s">
        <v>44</v>
      </c>
      <c r="N419" s="224" t="s">
        <v>53</v>
      </c>
      <c r="O419" s="88"/>
      <c r="P419" s="225">
        <f>O419*H419</f>
        <v>0</v>
      </c>
      <c r="Q419" s="225">
        <v>0.00072000000000000005</v>
      </c>
      <c r="R419" s="225">
        <f>Q419*H419</f>
        <v>0.012960000000000001</v>
      </c>
      <c r="S419" s="225">
        <v>0</v>
      </c>
      <c r="T419" s="226">
        <f>S419*H419</f>
        <v>0</v>
      </c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R419" s="227" t="s">
        <v>171</v>
      </c>
      <c r="AT419" s="227" t="s">
        <v>155</v>
      </c>
      <c r="AU419" s="227" t="s">
        <v>21</v>
      </c>
      <c r="AY419" s="20" t="s">
        <v>152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20" t="s">
        <v>90</v>
      </c>
      <c r="BK419" s="228">
        <f>ROUND(I419*H419,2)</f>
        <v>0</v>
      </c>
      <c r="BL419" s="20" t="s">
        <v>171</v>
      </c>
      <c r="BM419" s="227" t="s">
        <v>2249</v>
      </c>
    </row>
    <row r="420" s="2" customFormat="1">
      <c r="A420" s="42"/>
      <c r="B420" s="43"/>
      <c r="C420" s="44"/>
      <c r="D420" s="249" t="s">
        <v>253</v>
      </c>
      <c r="E420" s="44"/>
      <c r="F420" s="250" t="s">
        <v>2250</v>
      </c>
      <c r="G420" s="44"/>
      <c r="H420" s="44"/>
      <c r="I420" s="231"/>
      <c r="J420" s="44"/>
      <c r="K420" s="44"/>
      <c r="L420" s="48"/>
      <c r="M420" s="232"/>
      <c r="N420" s="233"/>
      <c r="O420" s="88"/>
      <c r="P420" s="88"/>
      <c r="Q420" s="88"/>
      <c r="R420" s="88"/>
      <c r="S420" s="88"/>
      <c r="T420" s="89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T420" s="20" t="s">
        <v>253</v>
      </c>
      <c r="AU420" s="20" t="s">
        <v>21</v>
      </c>
    </row>
    <row r="421" s="13" customFormat="1">
      <c r="A421" s="13"/>
      <c r="B421" s="234"/>
      <c r="C421" s="235"/>
      <c r="D421" s="229" t="s">
        <v>166</v>
      </c>
      <c r="E421" s="236" t="s">
        <v>44</v>
      </c>
      <c r="F421" s="237" t="s">
        <v>2251</v>
      </c>
      <c r="G421" s="235"/>
      <c r="H421" s="238">
        <v>11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166</v>
      </c>
      <c r="AU421" s="244" t="s">
        <v>21</v>
      </c>
      <c r="AV421" s="13" t="s">
        <v>21</v>
      </c>
      <c r="AW421" s="13" t="s">
        <v>42</v>
      </c>
      <c r="AX421" s="13" t="s">
        <v>82</v>
      </c>
      <c r="AY421" s="244" t="s">
        <v>152</v>
      </c>
    </row>
    <row r="422" s="13" customFormat="1">
      <c r="A422" s="13"/>
      <c r="B422" s="234"/>
      <c r="C422" s="235"/>
      <c r="D422" s="229" t="s">
        <v>166</v>
      </c>
      <c r="E422" s="236" t="s">
        <v>44</v>
      </c>
      <c r="F422" s="237" t="s">
        <v>2252</v>
      </c>
      <c r="G422" s="235"/>
      <c r="H422" s="238">
        <v>7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166</v>
      </c>
      <c r="AU422" s="244" t="s">
        <v>21</v>
      </c>
      <c r="AV422" s="13" t="s">
        <v>21</v>
      </c>
      <c r="AW422" s="13" t="s">
        <v>42</v>
      </c>
      <c r="AX422" s="13" t="s">
        <v>82</v>
      </c>
      <c r="AY422" s="244" t="s">
        <v>152</v>
      </c>
    </row>
    <row r="423" s="14" customFormat="1">
      <c r="A423" s="14"/>
      <c r="B423" s="251"/>
      <c r="C423" s="252"/>
      <c r="D423" s="229" t="s">
        <v>166</v>
      </c>
      <c r="E423" s="253" t="s">
        <v>44</v>
      </c>
      <c r="F423" s="254" t="s">
        <v>261</v>
      </c>
      <c r="G423" s="252"/>
      <c r="H423" s="255">
        <v>18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166</v>
      </c>
      <c r="AU423" s="261" t="s">
        <v>21</v>
      </c>
      <c r="AV423" s="14" t="s">
        <v>171</v>
      </c>
      <c r="AW423" s="14" t="s">
        <v>42</v>
      </c>
      <c r="AX423" s="14" t="s">
        <v>90</v>
      </c>
      <c r="AY423" s="261" t="s">
        <v>152</v>
      </c>
    </row>
    <row r="424" s="2" customFormat="1" ht="16.5" customHeight="1">
      <c r="A424" s="42"/>
      <c r="B424" s="43"/>
      <c r="C424" s="262" t="s">
        <v>727</v>
      </c>
      <c r="D424" s="262" t="s">
        <v>391</v>
      </c>
      <c r="E424" s="263" t="s">
        <v>1194</v>
      </c>
      <c r="F424" s="264" t="s">
        <v>1195</v>
      </c>
      <c r="G424" s="265" t="s">
        <v>432</v>
      </c>
      <c r="H424" s="266">
        <v>18.18</v>
      </c>
      <c r="I424" s="267"/>
      <c r="J424" s="268">
        <f>ROUND(I424*H424,2)</f>
        <v>0</v>
      </c>
      <c r="K424" s="264" t="s">
        <v>251</v>
      </c>
      <c r="L424" s="269"/>
      <c r="M424" s="270" t="s">
        <v>44</v>
      </c>
      <c r="N424" s="271" t="s">
        <v>53</v>
      </c>
      <c r="O424" s="88"/>
      <c r="P424" s="225">
        <f>O424*H424</f>
        <v>0</v>
      </c>
      <c r="Q424" s="225">
        <v>0.0038</v>
      </c>
      <c r="R424" s="225">
        <f>Q424*H424</f>
        <v>0.069083999999999993</v>
      </c>
      <c r="S424" s="225">
        <v>0</v>
      </c>
      <c r="T424" s="226">
        <f>S424*H424</f>
        <v>0</v>
      </c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R424" s="227" t="s">
        <v>188</v>
      </c>
      <c r="AT424" s="227" t="s">
        <v>391</v>
      </c>
      <c r="AU424" s="227" t="s">
        <v>21</v>
      </c>
      <c r="AY424" s="20" t="s">
        <v>152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20" t="s">
        <v>90</v>
      </c>
      <c r="BK424" s="228">
        <f>ROUND(I424*H424,2)</f>
        <v>0</v>
      </c>
      <c r="BL424" s="20" t="s">
        <v>171</v>
      </c>
      <c r="BM424" s="227" t="s">
        <v>2253</v>
      </c>
    </row>
    <row r="425" s="13" customFormat="1">
      <c r="A425" s="13"/>
      <c r="B425" s="234"/>
      <c r="C425" s="235"/>
      <c r="D425" s="229" t="s">
        <v>166</v>
      </c>
      <c r="E425" s="236" t="s">
        <v>44</v>
      </c>
      <c r="F425" s="237" t="s">
        <v>2254</v>
      </c>
      <c r="G425" s="235"/>
      <c r="H425" s="238">
        <v>11.109999999999999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166</v>
      </c>
      <c r="AU425" s="244" t="s">
        <v>21</v>
      </c>
      <c r="AV425" s="13" t="s">
        <v>21</v>
      </c>
      <c r="AW425" s="13" t="s">
        <v>42</v>
      </c>
      <c r="AX425" s="13" t="s">
        <v>82</v>
      </c>
      <c r="AY425" s="244" t="s">
        <v>152</v>
      </c>
    </row>
    <row r="426" s="13" customFormat="1">
      <c r="A426" s="13"/>
      <c r="B426" s="234"/>
      <c r="C426" s="235"/>
      <c r="D426" s="229" t="s">
        <v>166</v>
      </c>
      <c r="E426" s="236" t="s">
        <v>44</v>
      </c>
      <c r="F426" s="237" t="s">
        <v>1783</v>
      </c>
      <c r="G426" s="235"/>
      <c r="H426" s="238">
        <v>7.0700000000000003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166</v>
      </c>
      <c r="AU426" s="244" t="s">
        <v>21</v>
      </c>
      <c r="AV426" s="13" t="s">
        <v>21</v>
      </c>
      <c r="AW426" s="13" t="s">
        <v>42</v>
      </c>
      <c r="AX426" s="13" t="s">
        <v>82</v>
      </c>
      <c r="AY426" s="244" t="s">
        <v>152</v>
      </c>
    </row>
    <row r="427" s="14" customFormat="1">
      <c r="A427" s="14"/>
      <c r="B427" s="251"/>
      <c r="C427" s="252"/>
      <c r="D427" s="229" t="s">
        <v>166</v>
      </c>
      <c r="E427" s="253" t="s">
        <v>44</v>
      </c>
      <c r="F427" s="254" t="s">
        <v>261</v>
      </c>
      <c r="G427" s="252"/>
      <c r="H427" s="255">
        <v>18.18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1" t="s">
        <v>166</v>
      </c>
      <c r="AU427" s="261" t="s">
        <v>21</v>
      </c>
      <c r="AV427" s="14" t="s">
        <v>171</v>
      </c>
      <c r="AW427" s="14" t="s">
        <v>42</v>
      </c>
      <c r="AX427" s="14" t="s">
        <v>90</v>
      </c>
      <c r="AY427" s="261" t="s">
        <v>152</v>
      </c>
    </row>
    <row r="428" s="2" customFormat="1" ht="16.5" customHeight="1">
      <c r="A428" s="42"/>
      <c r="B428" s="43"/>
      <c r="C428" s="262" t="s">
        <v>734</v>
      </c>
      <c r="D428" s="262" t="s">
        <v>391</v>
      </c>
      <c r="E428" s="263" t="s">
        <v>1198</v>
      </c>
      <c r="F428" s="264" t="s">
        <v>1199</v>
      </c>
      <c r="G428" s="265" t="s">
        <v>432</v>
      </c>
      <c r="H428" s="266">
        <v>18.18</v>
      </c>
      <c r="I428" s="267"/>
      <c r="J428" s="268">
        <f>ROUND(I428*H428,2)</f>
        <v>0</v>
      </c>
      <c r="K428" s="264" t="s">
        <v>251</v>
      </c>
      <c r="L428" s="269"/>
      <c r="M428" s="270" t="s">
        <v>44</v>
      </c>
      <c r="N428" s="271" t="s">
        <v>53</v>
      </c>
      <c r="O428" s="88"/>
      <c r="P428" s="225">
        <f>O428*H428</f>
        <v>0</v>
      </c>
      <c r="Q428" s="225">
        <v>0.0033</v>
      </c>
      <c r="R428" s="225">
        <f>Q428*H428</f>
        <v>0.059993999999999999</v>
      </c>
      <c r="S428" s="225">
        <v>0</v>
      </c>
      <c r="T428" s="226">
        <f>S428*H428</f>
        <v>0</v>
      </c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R428" s="227" t="s">
        <v>188</v>
      </c>
      <c r="AT428" s="227" t="s">
        <v>391</v>
      </c>
      <c r="AU428" s="227" t="s">
        <v>21</v>
      </c>
      <c r="AY428" s="20" t="s">
        <v>152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20" t="s">
        <v>90</v>
      </c>
      <c r="BK428" s="228">
        <f>ROUND(I428*H428,2)</f>
        <v>0</v>
      </c>
      <c r="BL428" s="20" t="s">
        <v>171</v>
      </c>
      <c r="BM428" s="227" t="s">
        <v>2255</v>
      </c>
    </row>
    <row r="429" s="13" customFormat="1">
      <c r="A429" s="13"/>
      <c r="B429" s="234"/>
      <c r="C429" s="235"/>
      <c r="D429" s="229" t="s">
        <v>166</v>
      </c>
      <c r="E429" s="236" t="s">
        <v>44</v>
      </c>
      <c r="F429" s="237" t="s">
        <v>2254</v>
      </c>
      <c r="G429" s="235"/>
      <c r="H429" s="238">
        <v>11.109999999999999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166</v>
      </c>
      <c r="AU429" s="244" t="s">
        <v>21</v>
      </c>
      <c r="AV429" s="13" t="s">
        <v>21</v>
      </c>
      <c r="AW429" s="13" t="s">
        <v>42</v>
      </c>
      <c r="AX429" s="13" t="s">
        <v>82</v>
      </c>
      <c r="AY429" s="244" t="s">
        <v>152</v>
      </c>
    </row>
    <row r="430" s="13" customFormat="1">
      <c r="A430" s="13"/>
      <c r="B430" s="234"/>
      <c r="C430" s="235"/>
      <c r="D430" s="229" t="s">
        <v>166</v>
      </c>
      <c r="E430" s="236" t="s">
        <v>44</v>
      </c>
      <c r="F430" s="237" t="s">
        <v>1783</v>
      </c>
      <c r="G430" s="235"/>
      <c r="H430" s="238">
        <v>7.0700000000000003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166</v>
      </c>
      <c r="AU430" s="244" t="s">
        <v>21</v>
      </c>
      <c r="AV430" s="13" t="s">
        <v>21</v>
      </c>
      <c r="AW430" s="13" t="s">
        <v>42</v>
      </c>
      <c r="AX430" s="13" t="s">
        <v>82</v>
      </c>
      <c r="AY430" s="244" t="s">
        <v>152</v>
      </c>
    </row>
    <row r="431" s="14" customFormat="1">
      <c r="A431" s="14"/>
      <c r="B431" s="251"/>
      <c r="C431" s="252"/>
      <c r="D431" s="229" t="s">
        <v>166</v>
      </c>
      <c r="E431" s="253" t="s">
        <v>44</v>
      </c>
      <c r="F431" s="254" t="s">
        <v>261</v>
      </c>
      <c r="G431" s="252"/>
      <c r="H431" s="255">
        <v>18.18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1" t="s">
        <v>166</v>
      </c>
      <c r="AU431" s="261" t="s">
        <v>21</v>
      </c>
      <c r="AV431" s="14" t="s">
        <v>171</v>
      </c>
      <c r="AW431" s="14" t="s">
        <v>42</v>
      </c>
      <c r="AX431" s="14" t="s">
        <v>90</v>
      </c>
      <c r="AY431" s="261" t="s">
        <v>152</v>
      </c>
    </row>
    <row r="432" s="2" customFormat="1" ht="24.15" customHeight="1">
      <c r="A432" s="42"/>
      <c r="B432" s="43"/>
      <c r="C432" s="216" t="s">
        <v>1210</v>
      </c>
      <c r="D432" s="216" t="s">
        <v>155</v>
      </c>
      <c r="E432" s="217" t="s">
        <v>2256</v>
      </c>
      <c r="F432" s="218" t="s">
        <v>2257</v>
      </c>
      <c r="G432" s="219" t="s">
        <v>432</v>
      </c>
      <c r="H432" s="220">
        <v>4</v>
      </c>
      <c r="I432" s="221"/>
      <c r="J432" s="222">
        <f>ROUND(I432*H432,2)</f>
        <v>0</v>
      </c>
      <c r="K432" s="218" t="s">
        <v>251</v>
      </c>
      <c r="L432" s="48"/>
      <c r="M432" s="223" t="s">
        <v>44</v>
      </c>
      <c r="N432" s="224" t="s">
        <v>53</v>
      </c>
      <c r="O432" s="88"/>
      <c r="P432" s="225">
        <f>O432*H432</f>
        <v>0</v>
      </c>
      <c r="Q432" s="225">
        <v>0.00072000000000000005</v>
      </c>
      <c r="R432" s="225">
        <f>Q432*H432</f>
        <v>0.0028800000000000002</v>
      </c>
      <c r="S432" s="225">
        <v>0</v>
      </c>
      <c r="T432" s="226">
        <f>S432*H432</f>
        <v>0</v>
      </c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R432" s="227" t="s">
        <v>171</v>
      </c>
      <c r="AT432" s="227" t="s">
        <v>155</v>
      </c>
      <c r="AU432" s="227" t="s">
        <v>21</v>
      </c>
      <c r="AY432" s="20" t="s">
        <v>152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20" t="s">
        <v>90</v>
      </c>
      <c r="BK432" s="228">
        <f>ROUND(I432*H432,2)</f>
        <v>0</v>
      </c>
      <c r="BL432" s="20" t="s">
        <v>171</v>
      </c>
      <c r="BM432" s="227" t="s">
        <v>2258</v>
      </c>
    </row>
    <row r="433" s="2" customFormat="1">
      <c r="A433" s="42"/>
      <c r="B433" s="43"/>
      <c r="C433" s="44"/>
      <c r="D433" s="249" t="s">
        <v>253</v>
      </c>
      <c r="E433" s="44"/>
      <c r="F433" s="250" t="s">
        <v>2259</v>
      </c>
      <c r="G433" s="44"/>
      <c r="H433" s="44"/>
      <c r="I433" s="231"/>
      <c r="J433" s="44"/>
      <c r="K433" s="44"/>
      <c r="L433" s="48"/>
      <c r="M433" s="232"/>
      <c r="N433" s="233"/>
      <c r="O433" s="88"/>
      <c r="P433" s="88"/>
      <c r="Q433" s="88"/>
      <c r="R433" s="88"/>
      <c r="S433" s="88"/>
      <c r="T433" s="89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T433" s="20" t="s">
        <v>253</v>
      </c>
      <c r="AU433" s="20" t="s">
        <v>21</v>
      </c>
    </row>
    <row r="434" s="13" customFormat="1">
      <c r="A434" s="13"/>
      <c r="B434" s="234"/>
      <c r="C434" s="235"/>
      <c r="D434" s="229" t="s">
        <v>166</v>
      </c>
      <c r="E434" s="236" t="s">
        <v>44</v>
      </c>
      <c r="F434" s="237" t="s">
        <v>2175</v>
      </c>
      <c r="G434" s="235"/>
      <c r="H434" s="238">
        <v>2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166</v>
      </c>
      <c r="AU434" s="244" t="s">
        <v>21</v>
      </c>
      <c r="AV434" s="13" t="s">
        <v>21</v>
      </c>
      <c r="AW434" s="13" t="s">
        <v>42</v>
      </c>
      <c r="AX434" s="13" t="s">
        <v>82</v>
      </c>
      <c r="AY434" s="244" t="s">
        <v>152</v>
      </c>
    </row>
    <row r="435" s="13" customFormat="1">
      <c r="A435" s="13"/>
      <c r="B435" s="234"/>
      <c r="C435" s="235"/>
      <c r="D435" s="229" t="s">
        <v>166</v>
      </c>
      <c r="E435" s="236" t="s">
        <v>44</v>
      </c>
      <c r="F435" s="237" t="s">
        <v>2176</v>
      </c>
      <c r="G435" s="235"/>
      <c r="H435" s="238">
        <v>2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166</v>
      </c>
      <c r="AU435" s="244" t="s">
        <v>21</v>
      </c>
      <c r="AV435" s="13" t="s">
        <v>21</v>
      </c>
      <c r="AW435" s="13" t="s">
        <v>42</v>
      </c>
      <c r="AX435" s="13" t="s">
        <v>82</v>
      </c>
      <c r="AY435" s="244" t="s">
        <v>152</v>
      </c>
    </row>
    <row r="436" s="14" customFormat="1">
      <c r="A436" s="14"/>
      <c r="B436" s="251"/>
      <c r="C436" s="252"/>
      <c r="D436" s="229" t="s">
        <v>166</v>
      </c>
      <c r="E436" s="253" t="s">
        <v>44</v>
      </c>
      <c r="F436" s="254" t="s">
        <v>261</v>
      </c>
      <c r="G436" s="252"/>
      <c r="H436" s="255">
        <v>4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1" t="s">
        <v>166</v>
      </c>
      <c r="AU436" s="261" t="s">
        <v>21</v>
      </c>
      <c r="AV436" s="14" t="s">
        <v>171</v>
      </c>
      <c r="AW436" s="14" t="s">
        <v>42</v>
      </c>
      <c r="AX436" s="14" t="s">
        <v>90</v>
      </c>
      <c r="AY436" s="261" t="s">
        <v>152</v>
      </c>
    </row>
    <row r="437" s="2" customFormat="1" ht="16.5" customHeight="1">
      <c r="A437" s="42"/>
      <c r="B437" s="43"/>
      <c r="C437" s="262" t="s">
        <v>1215</v>
      </c>
      <c r="D437" s="262" t="s">
        <v>391</v>
      </c>
      <c r="E437" s="263" t="s">
        <v>1206</v>
      </c>
      <c r="F437" s="264" t="s">
        <v>1207</v>
      </c>
      <c r="G437" s="265" t="s">
        <v>432</v>
      </c>
      <c r="H437" s="266">
        <v>4.04</v>
      </c>
      <c r="I437" s="267"/>
      <c r="J437" s="268">
        <f>ROUND(I437*H437,2)</f>
        <v>0</v>
      </c>
      <c r="K437" s="264" t="s">
        <v>251</v>
      </c>
      <c r="L437" s="269"/>
      <c r="M437" s="270" t="s">
        <v>44</v>
      </c>
      <c r="N437" s="271" t="s">
        <v>53</v>
      </c>
      <c r="O437" s="88"/>
      <c r="P437" s="225">
        <f>O437*H437</f>
        <v>0</v>
      </c>
      <c r="Q437" s="225">
        <v>0.0083000000000000001</v>
      </c>
      <c r="R437" s="225">
        <f>Q437*H437</f>
        <v>0.033531999999999999</v>
      </c>
      <c r="S437" s="225">
        <v>0</v>
      </c>
      <c r="T437" s="226">
        <f>S437*H437</f>
        <v>0</v>
      </c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R437" s="227" t="s">
        <v>188</v>
      </c>
      <c r="AT437" s="227" t="s">
        <v>391</v>
      </c>
      <c r="AU437" s="227" t="s">
        <v>21</v>
      </c>
      <c r="AY437" s="20" t="s">
        <v>152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20" t="s">
        <v>90</v>
      </c>
      <c r="BK437" s="228">
        <f>ROUND(I437*H437,2)</f>
        <v>0</v>
      </c>
      <c r="BL437" s="20" t="s">
        <v>171</v>
      </c>
      <c r="BM437" s="227" t="s">
        <v>2260</v>
      </c>
    </row>
    <row r="438" s="13" customFormat="1">
      <c r="A438" s="13"/>
      <c r="B438" s="234"/>
      <c r="C438" s="235"/>
      <c r="D438" s="229" t="s">
        <v>166</v>
      </c>
      <c r="E438" s="236" t="s">
        <v>44</v>
      </c>
      <c r="F438" s="237" t="s">
        <v>1635</v>
      </c>
      <c r="G438" s="235"/>
      <c r="H438" s="238">
        <v>2.02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166</v>
      </c>
      <c r="AU438" s="244" t="s">
        <v>21</v>
      </c>
      <c r="AV438" s="13" t="s">
        <v>21</v>
      </c>
      <c r="AW438" s="13" t="s">
        <v>42</v>
      </c>
      <c r="AX438" s="13" t="s">
        <v>82</v>
      </c>
      <c r="AY438" s="244" t="s">
        <v>152</v>
      </c>
    </row>
    <row r="439" s="13" customFormat="1">
      <c r="A439" s="13"/>
      <c r="B439" s="234"/>
      <c r="C439" s="235"/>
      <c r="D439" s="229" t="s">
        <v>166</v>
      </c>
      <c r="E439" s="236" t="s">
        <v>44</v>
      </c>
      <c r="F439" s="237" t="s">
        <v>1635</v>
      </c>
      <c r="G439" s="235"/>
      <c r="H439" s="238">
        <v>2.02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166</v>
      </c>
      <c r="AU439" s="244" t="s">
        <v>21</v>
      </c>
      <c r="AV439" s="13" t="s">
        <v>21</v>
      </c>
      <c r="AW439" s="13" t="s">
        <v>42</v>
      </c>
      <c r="AX439" s="13" t="s">
        <v>82</v>
      </c>
      <c r="AY439" s="244" t="s">
        <v>152</v>
      </c>
    </row>
    <row r="440" s="14" customFormat="1">
      <c r="A440" s="14"/>
      <c r="B440" s="251"/>
      <c r="C440" s="252"/>
      <c r="D440" s="229" t="s">
        <v>166</v>
      </c>
      <c r="E440" s="253" t="s">
        <v>44</v>
      </c>
      <c r="F440" s="254" t="s">
        <v>261</v>
      </c>
      <c r="G440" s="252"/>
      <c r="H440" s="255">
        <v>4.04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1" t="s">
        <v>166</v>
      </c>
      <c r="AU440" s="261" t="s">
        <v>21</v>
      </c>
      <c r="AV440" s="14" t="s">
        <v>171</v>
      </c>
      <c r="AW440" s="14" t="s">
        <v>42</v>
      </c>
      <c r="AX440" s="14" t="s">
        <v>90</v>
      </c>
      <c r="AY440" s="261" t="s">
        <v>152</v>
      </c>
    </row>
    <row r="441" s="2" customFormat="1" ht="16.5" customHeight="1">
      <c r="A441" s="42"/>
      <c r="B441" s="43"/>
      <c r="C441" s="262" t="s">
        <v>1221</v>
      </c>
      <c r="D441" s="262" t="s">
        <v>391</v>
      </c>
      <c r="E441" s="263" t="s">
        <v>1198</v>
      </c>
      <c r="F441" s="264" t="s">
        <v>1199</v>
      </c>
      <c r="G441" s="265" t="s">
        <v>432</v>
      </c>
      <c r="H441" s="266">
        <v>4.04</v>
      </c>
      <c r="I441" s="267"/>
      <c r="J441" s="268">
        <f>ROUND(I441*H441,2)</f>
        <v>0</v>
      </c>
      <c r="K441" s="264" t="s">
        <v>251</v>
      </c>
      <c r="L441" s="269"/>
      <c r="M441" s="270" t="s">
        <v>44</v>
      </c>
      <c r="N441" s="271" t="s">
        <v>53</v>
      </c>
      <c r="O441" s="88"/>
      <c r="P441" s="225">
        <f>O441*H441</f>
        <v>0</v>
      </c>
      <c r="Q441" s="225">
        <v>0.0033</v>
      </c>
      <c r="R441" s="225">
        <f>Q441*H441</f>
        <v>0.013332</v>
      </c>
      <c r="S441" s="225">
        <v>0</v>
      </c>
      <c r="T441" s="226">
        <f>S441*H441</f>
        <v>0</v>
      </c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R441" s="227" t="s">
        <v>188</v>
      </c>
      <c r="AT441" s="227" t="s">
        <v>391</v>
      </c>
      <c r="AU441" s="227" t="s">
        <v>21</v>
      </c>
      <c r="AY441" s="20" t="s">
        <v>152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20" t="s">
        <v>90</v>
      </c>
      <c r="BK441" s="228">
        <f>ROUND(I441*H441,2)</f>
        <v>0</v>
      </c>
      <c r="BL441" s="20" t="s">
        <v>171</v>
      </c>
      <c r="BM441" s="227" t="s">
        <v>2261</v>
      </c>
    </row>
    <row r="442" s="13" customFormat="1">
      <c r="A442" s="13"/>
      <c r="B442" s="234"/>
      <c r="C442" s="235"/>
      <c r="D442" s="229" t="s">
        <v>166</v>
      </c>
      <c r="E442" s="236" t="s">
        <v>44</v>
      </c>
      <c r="F442" s="237" t="s">
        <v>1635</v>
      </c>
      <c r="G442" s="235"/>
      <c r="H442" s="238">
        <v>2.02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166</v>
      </c>
      <c r="AU442" s="244" t="s">
        <v>21</v>
      </c>
      <c r="AV442" s="13" t="s">
        <v>21</v>
      </c>
      <c r="AW442" s="13" t="s">
        <v>42</v>
      </c>
      <c r="AX442" s="13" t="s">
        <v>82</v>
      </c>
      <c r="AY442" s="244" t="s">
        <v>152</v>
      </c>
    </row>
    <row r="443" s="13" customFormat="1">
      <c r="A443" s="13"/>
      <c r="B443" s="234"/>
      <c r="C443" s="235"/>
      <c r="D443" s="229" t="s">
        <v>166</v>
      </c>
      <c r="E443" s="236" t="s">
        <v>44</v>
      </c>
      <c r="F443" s="237" t="s">
        <v>1635</v>
      </c>
      <c r="G443" s="235"/>
      <c r="H443" s="238">
        <v>2.02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166</v>
      </c>
      <c r="AU443" s="244" t="s">
        <v>21</v>
      </c>
      <c r="AV443" s="13" t="s">
        <v>21</v>
      </c>
      <c r="AW443" s="13" t="s">
        <v>42</v>
      </c>
      <c r="AX443" s="13" t="s">
        <v>82</v>
      </c>
      <c r="AY443" s="244" t="s">
        <v>152</v>
      </c>
    </row>
    <row r="444" s="14" customFormat="1">
      <c r="A444" s="14"/>
      <c r="B444" s="251"/>
      <c r="C444" s="252"/>
      <c r="D444" s="229" t="s">
        <v>166</v>
      </c>
      <c r="E444" s="253" t="s">
        <v>44</v>
      </c>
      <c r="F444" s="254" t="s">
        <v>261</v>
      </c>
      <c r="G444" s="252"/>
      <c r="H444" s="255">
        <v>4.04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1" t="s">
        <v>166</v>
      </c>
      <c r="AU444" s="261" t="s">
        <v>21</v>
      </c>
      <c r="AV444" s="14" t="s">
        <v>171</v>
      </c>
      <c r="AW444" s="14" t="s">
        <v>42</v>
      </c>
      <c r="AX444" s="14" t="s">
        <v>90</v>
      </c>
      <c r="AY444" s="261" t="s">
        <v>152</v>
      </c>
    </row>
    <row r="445" s="2" customFormat="1" ht="24.15" customHeight="1">
      <c r="A445" s="42"/>
      <c r="B445" s="43"/>
      <c r="C445" s="216" t="s">
        <v>1225</v>
      </c>
      <c r="D445" s="216" t="s">
        <v>155</v>
      </c>
      <c r="E445" s="217" t="s">
        <v>1211</v>
      </c>
      <c r="F445" s="218" t="s">
        <v>1212</v>
      </c>
      <c r="G445" s="219" t="s">
        <v>432</v>
      </c>
      <c r="H445" s="220">
        <v>6</v>
      </c>
      <c r="I445" s="221"/>
      <c r="J445" s="222">
        <f>ROUND(I445*H445,2)</f>
        <v>0</v>
      </c>
      <c r="K445" s="218" t="s">
        <v>251</v>
      </c>
      <c r="L445" s="48"/>
      <c r="M445" s="223" t="s">
        <v>44</v>
      </c>
      <c r="N445" s="224" t="s">
        <v>53</v>
      </c>
      <c r="O445" s="88"/>
      <c r="P445" s="225">
        <f>O445*H445</f>
        <v>0</v>
      </c>
      <c r="Q445" s="225">
        <v>0.0016199999999999999</v>
      </c>
      <c r="R445" s="225">
        <f>Q445*H445</f>
        <v>0.0097199999999999995</v>
      </c>
      <c r="S445" s="225">
        <v>0</v>
      </c>
      <c r="T445" s="226">
        <f>S445*H445</f>
        <v>0</v>
      </c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R445" s="227" t="s">
        <v>171</v>
      </c>
      <c r="AT445" s="227" t="s">
        <v>155</v>
      </c>
      <c r="AU445" s="227" t="s">
        <v>21</v>
      </c>
      <c r="AY445" s="20" t="s">
        <v>152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20" t="s">
        <v>90</v>
      </c>
      <c r="BK445" s="228">
        <f>ROUND(I445*H445,2)</f>
        <v>0</v>
      </c>
      <c r="BL445" s="20" t="s">
        <v>171</v>
      </c>
      <c r="BM445" s="227" t="s">
        <v>2262</v>
      </c>
    </row>
    <row r="446" s="2" customFormat="1">
      <c r="A446" s="42"/>
      <c r="B446" s="43"/>
      <c r="C446" s="44"/>
      <c r="D446" s="249" t="s">
        <v>253</v>
      </c>
      <c r="E446" s="44"/>
      <c r="F446" s="250" t="s">
        <v>1214</v>
      </c>
      <c r="G446" s="44"/>
      <c r="H446" s="44"/>
      <c r="I446" s="231"/>
      <c r="J446" s="44"/>
      <c r="K446" s="44"/>
      <c r="L446" s="48"/>
      <c r="M446" s="232"/>
      <c r="N446" s="233"/>
      <c r="O446" s="88"/>
      <c r="P446" s="88"/>
      <c r="Q446" s="88"/>
      <c r="R446" s="88"/>
      <c r="S446" s="88"/>
      <c r="T446" s="89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T446" s="20" t="s">
        <v>253</v>
      </c>
      <c r="AU446" s="20" t="s">
        <v>21</v>
      </c>
    </row>
    <row r="447" s="13" customFormat="1">
      <c r="A447" s="13"/>
      <c r="B447" s="234"/>
      <c r="C447" s="235"/>
      <c r="D447" s="229" t="s">
        <v>166</v>
      </c>
      <c r="E447" s="236" t="s">
        <v>44</v>
      </c>
      <c r="F447" s="237" t="s">
        <v>2263</v>
      </c>
      <c r="G447" s="235"/>
      <c r="H447" s="238">
        <v>4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166</v>
      </c>
      <c r="AU447" s="244" t="s">
        <v>21</v>
      </c>
      <c r="AV447" s="13" t="s">
        <v>21</v>
      </c>
      <c r="AW447" s="13" t="s">
        <v>42</v>
      </c>
      <c r="AX447" s="13" t="s">
        <v>82</v>
      </c>
      <c r="AY447" s="244" t="s">
        <v>152</v>
      </c>
    </row>
    <row r="448" s="13" customFormat="1">
      <c r="A448" s="13"/>
      <c r="B448" s="234"/>
      <c r="C448" s="235"/>
      <c r="D448" s="229" t="s">
        <v>166</v>
      </c>
      <c r="E448" s="236" t="s">
        <v>44</v>
      </c>
      <c r="F448" s="237" t="s">
        <v>2176</v>
      </c>
      <c r="G448" s="235"/>
      <c r="H448" s="238">
        <v>2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166</v>
      </c>
      <c r="AU448" s="244" t="s">
        <v>21</v>
      </c>
      <c r="AV448" s="13" t="s">
        <v>21</v>
      </c>
      <c r="AW448" s="13" t="s">
        <v>42</v>
      </c>
      <c r="AX448" s="13" t="s">
        <v>82</v>
      </c>
      <c r="AY448" s="244" t="s">
        <v>152</v>
      </c>
    </row>
    <row r="449" s="14" customFormat="1">
      <c r="A449" s="14"/>
      <c r="B449" s="251"/>
      <c r="C449" s="252"/>
      <c r="D449" s="229" t="s">
        <v>166</v>
      </c>
      <c r="E449" s="253" t="s">
        <v>44</v>
      </c>
      <c r="F449" s="254" t="s">
        <v>261</v>
      </c>
      <c r="G449" s="252"/>
      <c r="H449" s="255">
        <v>6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166</v>
      </c>
      <c r="AU449" s="261" t="s">
        <v>21</v>
      </c>
      <c r="AV449" s="14" t="s">
        <v>171</v>
      </c>
      <c r="AW449" s="14" t="s">
        <v>42</v>
      </c>
      <c r="AX449" s="14" t="s">
        <v>90</v>
      </c>
      <c r="AY449" s="261" t="s">
        <v>152</v>
      </c>
    </row>
    <row r="450" s="2" customFormat="1" ht="16.5" customHeight="1">
      <c r="A450" s="42"/>
      <c r="B450" s="43"/>
      <c r="C450" s="262" t="s">
        <v>1229</v>
      </c>
      <c r="D450" s="262" t="s">
        <v>391</v>
      </c>
      <c r="E450" s="263" t="s">
        <v>1216</v>
      </c>
      <c r="F450" s="264" t="s">
        <v>1217</v>
      </c>
      <c r="G450" s="265" t="s">
        <v>432</v>
      </c>
      <c r="H450" s="266">
        <v>6.0599999999999996</v>
      </c>
      <c r="I450" s="267"/>
      <c r="J450" s="268">
        <f>ROUND(I450*H450,2)</f>
        <v>0</v>
      </c>
      <c r="K450" s="264" t="s">
        <v>251</v>
      </c>
      <c r="L450" s="269"/>
      <c r="M450" s="270" t="s">
        <v>44</v>
      </c>
      <c r="N450" s="271" t="s">
        <v>53</v>
      </c>
      <c r="O450" s="88"/>
      <c r="P450" s="225">
        <f>O450*H450</f>
        <v>0</v>
      </c>
      <c r="Q450" s="225">
        <v>0.01847</v>
      </c>
      <c r="R450" s="225">
        <f>Q450*H450</f>
        <v>0.11192819999999999</v>
      </c>
      <c r="S450" s="225">
        <v>0</v>
      </c>
      <c r="T450" s="226">
        <f>S450*H450</f>
        <v>0</v>
      </c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R450" s="227" t="s">
        <v>188</v>
      </c>
      <c r="AT450" s="227" t="s">
        <v>391</v>
      </c>
      <c r="AU450" s="227" t="s">
        <v>21</v>
      </c>
      <c r="AY450" s="20" t="s">
        <v>152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20" t="s">
        <v>90</v>
      </c>
      <c r="BK450" s="228">
        <f>ROUND(I450*H450,2)</f>
        <v>0</v>
      </c>
      <c r="BL450" s="20" t="s">
        <v>171</v>
      </c>
      <c r="BM450" s="227" t="s">
        <v>2264</v>
      </c>
    </row>
    <row r="451" s="2" customFormat="1">
      <c r="A451" s="42"/>
      <c r="B451" s="43"/>
      <c r="C451" s="44"/>
      <c r="D451" s="229" t="s">
        <v>161</v>
      </c>
      <c r="E451" s="44"/>
      <c r="F451" s="230" t="s">
        <v>2265</v>
      </c>
      <c r="G451" s="44"/>
      <c r="H451" s="44"/>
      <c r="I451" s="231"/>
      <c r="J451" s="44"/>
      <c r="K451" s="44"/>
      <c r="L451" s="48"/>
      <c r="M451" s="232"/>
      <c r="N451" s="233"/>
      <c r="O451" s="88"/>
      <c r="P451" s="88"/>
      <c r="Q451" s="88"/>
      <c r="R451" s="88"/>
      <c r="S451" s="88"/>
      <c r="T451" s="89"/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T451" s="20" t="s">
        <v>161</v>
      </c>
      <c r="AU451" s="20" t="s">
        <v>21</v>
      </c>
    </row>
    <row r="452" s="13" customFormat="1">
      <c r="A452" s="13"/>
      <c r="B452" s="234"/>
      <c r="C452" s="235"/>
      <c r="D452" s="229" t="s">
        <v>166</v>
      </c>
      <c r="E452" s="236" t="s">
        <v>44</v>
      </c>
      <c r="F452" s="237" t="s">
        <v>2266</v>
      </c>
      <c r="G452" s="235"/>
      <c r="H452" s="238">
        <v>4.04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166</v>
      </c>
      <c r="AU452" s="244" t="s">
        <v>21</v>
      </c>
      <c r="AV452" s="13" t="s">
        <v>21</v>
      </c>
      <c r="AW452" s="13" t="s">
        <v>42</v>
      </c>
      <c r="AX452" s="13" t="s">
        <v>82</v>
      </c>
      <c r="AY452" s="244" t="s">
        <v>152</v>
      </c>
    </row>
    <row r="453" s="13" customFormat="1">
      <c r="A453" s="13"/>
      <c r="B453" s="234"/>
      <c r="C453" s="235"/>
      <c r="D453" s="229" t="s">
        <v>166</v>
      </c>
      <c r="E453" s="236" t="s">
        <v>44</v>
      </c>
      <c r="F453" s="237" t="s">
        <v>2267</v>
      </c>
      <c r="G453" s="235"/>
      <c r="H453" s="238">
        <v>2.02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166</v>
      </c>
      <c r="AU453" s="244" t="s">
        <v>21</v>
      </c>
      <c r="AV453" s="13" t="s">
        <v>21</v>
      </c>
      <c r="AW453" s="13" t="s">
        <v>42</v>
      </c>
      <c r="AX453" s="13" t="s">
        <v>82</v>
      </c>
      <c r="AY453" s="244" t="s">
        <v>152</v>
      </c>
    </row>
    <row r="454" s="14" customFormat="1">
      <c r="A454" s="14"/>
      <c r="B454" s="251"/>
      <c r="C454" s="252"/>
      <c r="D454" s="229" t="s">
        <v>166</v>
      </c>
      <c r="E454" s="253" t="s">
        <v>44</v>
      </c>
      <c r="F454" s="254" t="s">
        <v>261</v>
      </c>
      <c r="G454" s="252"/>
      <c r="H454" s="255">
        <v>6.0599999999999996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1" t="s">
        <v>166</v>
      </c>
      <c r="AU454" s="261" t="s">
        <v>21</v>
      </c>
      <c r="AV454" s="14" t="s">
        <v>171</v>
      </c>
      <c r="AW454" s="14" t="s">
        <v>42</v>
      </c>
      <c r="AX454" s="14" t="s">
        <v>90</v>
      </c>
      <c r="AY454" s="261" t="s">
        <v>152</v>
      </c>
    </row>
    <row r="455" s="2" customFormat="1" ht="16.5" customHeight="1">
      <c r="A455" s="42"/>
      <c r="B455" s="43"/>
      <c r="C455" s="262" t="s">
        <v>1233</v>
      </c>
      <c r="D455" s="262" t="s">
        <v>391</v>
      </c>
      <c r="E455" s="263" t="s">
        <v>1222</v>
      </c>
      <c r="F455" s="264" t="s">
        <v>1223</v>
      </c>
      <c r="G455" s="265" t="s">
        <v>432</v>
      </c>
      <c r="H455" s="266">
        <v>3.0299999999999998</v>
      </c>
      <c r="I455" s="267"/>
      <c r="J455" s="268">
        <f>ROUND(I455*H455,2)</f>
        <v>0</v>
      </c>
      <c r="K455" s="264" t="s">
        <v>251</v>
      </c>
      <c r="L455" s="269"/>
      <c r="M455" s="270" t="s">
        <v>44</v>
      </c>
      <c r="N455" s="271" t="s">
        <v>53</v>
      </c>
      <c r="O455" s="88"/>
      <c r="P455" s="225">
        <f>O455*H455</f>
        <v>0</v>
      </c>
      <c r="Q455" s="225">
        <v>0.0053</v>
      </c>
      <c r="R455" s="225">
        <f>Q455*H455</f>
        <v>0.016059</v>
      </c>
      <c r="S455" s="225">
        <v>0</v>
      </c>
      <c r="T455" s="226">
        <f>S455*H455</f>
        <v>0</v>
      </c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R455" s="227" t="s">
        <v>188</v>
      </c>
      <c r="AT455" s="227" t="s">
        <v>391</v>
      </c>
      <c r="AU455" s="227" t="s">
        <v>21</v>
      </c>
      <c r="AY455" s="20" t="s">
        <v>152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20" t="s">
        <v>90</v>
      </c>
      <c r="BK455" s="228">
        <f>ROUND(I455*H455,2)</f>
        <v>0</v>
      </c>
      <c r="BL455" s="20" t="s">
        <v>171</v>
      </c>
      <c r="BM455" s="227" t="s">
        <v>2268</v>
      </c>
    </row>
    <row r="456" s="13" customFormat="1">
      <c r="A456" s="13"/>
      <c r="B456" s="234"/>
      <c r="C456" s="235"/>
      <c r="D456" s="229" t="s">
        <v>166</v>
      </c>
      <c r="E456" s="236" t="s">
        <v>44</v>
      </c>
      <c r="F456" s="237" t="s">
        <v>1635</v>
      </c>
      <c r="G456" s="235"/>
      <c r="H456" s="238">
        <v>2.02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166</v>
      </c>
      <c r="AU456" s="244" t="s">
        <v>21</v>
      </c>
      <c r="AV456" s="13" t="s">
        <v>21</v>
      </c>
      <c r="AW456" s="13" t="s">
        <v>42</v>
      </c>
      <c r="AX456" s="13" t="s">
        <v>82</v>
      </c>
      <c r="AY456" s="244" t="s">
        <v>152</v>
      </c>
    </row>
    <row r="457" s="13" customFormat="1">
      <c r="A457" s="13"/>
      <c r="B457" s="234"/>
      <c r="C457" s="235"/>
      <c r="D457" s="229" t="s">
        <v>166</v>
      </c>
      <c r="E457" s="236" t="s">
        <v>44</v>
      </c>
      <c r="F457" s="237" t="s">
        <v>1636</v>
      </c>
      <c r="G457" s="235"/>
      <c r="H457" s="238">
        <v>1.01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166</v>
      </c>
      <c r="AU457" s="244" t="s">
        <v>21</v>
      </c>
      <c r="AV457" s="13" t="s">
        <v>21</v>
      </c>
      <c r="AW457" s="13" t="s">
        <v>42</v>
      </c>
      <c r="AX457" s="13" t="s">
        <v>82</v>
      </c>
      <c r="AY457" s="244" t="s">
        <v>152</v>
      </c>
    </row>
    <row r="458" s="14" customFormat="1">
      <c r="A458" s="14"/>
      <c r="B458" s="251"/>
      <c r="C458" s="252"/>
      <c r="D458" s="229" t="s">
        <v>166</v>
      </c>
      <c r="E458" s="253" t="s">
        <v>44</v>
      </c>
      <c r="F458" s="254" t="s">
        <v>261</v>
      </c>
      <c r="G458" s="252"/>
      <c r="H458" s="255">
        <v>3.0299999999999998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1" t="s">
        <v>166</v>
      </c>
      <c r="AU458" s="261" t="s">
        <v>21</v>
      </c>
      <c r="AV458" s="14" t="s">
        <v>171</v>
      </c>
      <c r="AW458" s="14" t="s">
        <v>42</v>
      </c>
      <c r="AX458" s="14" t="s">
        <v>90</v>
      </c>
      <c r="AY458" s="261" t="s">
        <v>152</v>
      </c>
    </row>
    <row r="459" s="2" customFormat="1" ht="16.5" customHeight="1">
      <c r="A459" s="42"/>
      <c r="B459" s="43"/>
      <c r="C459" s="262" t="s">
        <v>1237</v>
      </c>
      <c r="D459" s="262" t="s">
        <v>391</v>
      </c>
      <c r="E459" s="263" t="s">
        <v>2269</v>
      </c>
      <c r="F459" s="264" t="s">
        <v>2270</v>
      </c>
      <c r="G459" s="265" t="s">
        <v>432</v>
      </c>
      <c r="H459" s="266">
        <v>1.01</v>
      </c>
      <c r="I459" s="267"/>
      <c r="J459" s="268">
        <f>ROUND(I459*H459,2)</f>
        <v>0</v>
      </c>
      <c r="K459" s="264" t="s">
        <v>251</v>
      </c>
      <c r="L459" s="269"/>
      <c r="M459" s="270" t="s">
        <v>44</v>
      </c>
      <c r="N459" s="271" t="s">
        <v>53</v>
      </c>
      <c r="O459" s="88"/>
      <c r="P459" s="225">
        <f>O459*H459</f>
        <v>0</v>
      </c>
      <c r="Q459" s="225">
        <v>0.0041999999999999997</v>
      </c>
      <c r="R459" s="225">
        <f>Q459*H459</f>
        <v>0.0042420000000000001</v>
      </c>
      <c r="S459" s="225">
        <v>0</v>
      </c>
      <c r="T459" s="226">
        <f>S459*H459</f>
        <v>0</v>
      </c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R459" s="227" t="s">
        <v>188</v>
      </c>
      <c r="AT459" s="227" t="s">
        <v>391</v>
      </c>
      <c r="AU459" s="227" t="s">
        <v>21</v>
      </c>
      <c r="AY459" s="20" t="s">
        <v>152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20" t="s">
        <v>90</v>
      </c>
      <c r="BK459" s="228">
        <f>ROUND(I459*H459,2)</f>
        <v>0</v>
      </c>
      <c r="BL459" s="20" t="s">
        <v>171</v>
      </c>
      <c r="BM459" s="227" t="s">
        <v>2271</v>
      </c>
    </row>
    <row r="460" s="13" customFormat="1">
      <c r="A460" s="13"/>
      <c r="B460" s="234"/>
      <c r="C460" s="235"/>
      <c r="D460" s="229" t="s">
        <v>166</v>
      </c>
      <c r="E460" s="236" t="s">
        <v>44</v>
      </c>
      <c r="F460" s="237" t="s">
        <v>1636</v>
      </c>
      <c r="G460" s="235"/>
      <c r="H460" s="238">
        <v>1.01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166</v>
      </c>
      <c r="AU460" s="244" t="s">
        <v>21</v>
      </c>
      <c r="AV460" s="13" t="s">
        <v>21</v>
      </c>
      <c r="AW460" s="13" t="s">
        <v>42</v>
      </c>
      <c r="AX460" s="13" t="s">
        <v>90</v>
      </c>
      <c r="AY460" s="244" t="s">
        <v>152</v>
      </c>
    </row>
    <row r="461" s="2" customFormat="1" ht="16.5" customHeight="1">
      <c r="A461" s="42"/>
      <c r="B461" s="43"/>
      <c r="C461" s="262" t="s">
        <v>1243</v>
      </c>
      <c r="D461" s="262" t="s">
        <v>391</v>
      </c>
      <c r="E461" s="263" t="s">
        <v>1226</v>
      </c>
      <c r="F461" s="264" t="s">
        <v>1227</v>
      </c>
      <c r="G461" s="265" t="s">
        <v>432</v>
      </c>
      <c r="H461" s="266">
        <v>1.01</v>
      </c>
      <c r="I461" s="267"/>
      <c r="J461" s="268">
        <f>ROUND(I461*H461,2)</f>
        <v>0</v>
      </c>
      <c r="K461" s="264" t="s">
        <v>251</v>
      </c>
      <c r="L461" s="269"/>
      <c r="M461" s="270" t="s">
        <v>44</v>
      </c>
      <c r="N461" s="271" t="s">
        <v>53</v>
      </c>
      <c r="O461" s="88"/>
      <c r="P461" s="225">
        <f>O461*H461</f>
        <v>0</v>
      </c>
      <c r="Q461" s="225">
        <v>0.0073000000000000001</v>
      </c>
      <c r="R461" s="225">
        <f>Q461*H461</f>
        <v>0.0073730000000000002</v>
      </c>
      <c r="S461" s="225">
        <v>0</v>
      </c>
      <c r="T461" s="226">
        <f>S461*H461</f>
        <v>0</v>
      </c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R461" s="227" t="s">
        <v>188</v>
      </c>
      <c r="AT461" s="227" t="s">
        <v>391</v>
      </c>
      <c r="AU461" s="227" t="s">
        <v>21</v>
      </c>
      <c r="AY461" s="20" t="s">
        <v>152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20" t="s">
        <v>90</v>
      </c>
      <c r="BK461" s="228">
        <f>ROUND(I461*H461,2)</f>
        <v>0</v>
      </c>
      <c r="BL461" s="20" t="s">
        <v>171</v>
      </c>
      <c r="BM461" s="227" t="s">
        <v>2272</v>
      </c>
    </row>
    <row r="462" s="2" customFormat="1">
      <c r="A462" s="42"/>
      <c r="B462" s="43"/>
      <c r="C462" s="44"/>
      <c r="D462" s="229" t="s">
        <v>161</v>
      </c>
      <c r="E462" s="44"/>
      <c r="F462" s="230" t="s">
        <v>2273</v>
      </c>
      <c r="G462" s="44"/>
      <c r="H462" s="44"/>
      <c r="I462" s="231"/>
      <c r="J462" s="44"/>
      <c r="K462" s="44"/>
      <c r="L462" s="48"/>
      <c r="M462" s="232"/>
      <c r="N462" s="233"/>
      <c r="O462" s="88"/>
      <c r="P462" s="88"/>
      <c r="Q462" s="88"/>
      <c r="R462" s="88"/>
      <c r="S462" s="88"/>
      <c r="T462" s="89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T462" s="20" t="s">
        <v>161</v>
      </c>
      <c r="AU462" s="20" t="s">
        <v>21</v>
      </c>
    </row>
    <row r="463" s="13" customFormat="1">
      <c r="A463" s="13"/>
      <c r="B463" s="234"/>
      <c r="C463" s="235"/>
      <c r="D463" s="229" t="s">
        <v>166</v>
      </c>
      <c r="E463" s="236" t="s">
        <v>44</v>
      </c>
      <c r="F463" s="237" t="s">
        <v>1636</v>
      </c>
      <c r="G463" s="235"/>
      <c r="H463" s="238">
        <v>1.01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166</v>
      </c>
      <c r="AU463" s="244" t="s">
        <v>21</v>
      </c>
      <c r="AV463" s="13" t="s">
        <v>21</v>
      </c>
      <c r="AW463" s="13" t="s">
        <v>42</v>
      </c>
      <c r="AX463" s="13" t="s">
        <v>82</v>
      </c>
      <c r="AY463" s="244" t="s">
        <v>152</v>
      </c>
    </row>
    <row r="464" s="14" customFormat="1">
      <c r="A464" s="14"/>
      <c r="B464" s="251"/>
      <c r="C464" s="252"/>
      <c r="D464" s="229" t="s">
        <v>166</v>
      </c>
      <c r="E464" s="253" t="s">
        <v>44</v>
      </c>
      <c r="F464" s="254" t="s">
        <v>261</v>
      </c>
      <c r="G464" s="252"/>
      <c r="H464" s="255">
        <v>1.01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1" t="s">
        <v>166</v>
      </c>
      <c r="AU464" s="261" t="s">
        <v>21</v>
      </c>
      <c r="AV464" s="14" t="s">
        <v>171</v>
      </c>
      <c r="AW464" s="14" t="s">
        <v>42</v>
      </c>
      <c r="AX464" s="14" t="s">
        <v>90</v>
      </c>
      <c r="AY464" s="261" t="s">
        <v>152</v>
      </c>
    </row>
    <row r="465" s="2" customFormat="1" ht="16.5" customHeight="1">
      <c r="A465" s="42"/>
      <c r="B465" s="43"/>
      <c r="C465" s="262" t="s">
        <v>1248</v>
      </c>
      <c r="D465" s="262" t="s">
        <v>391</v>
      </c>
      <c r="E465" s="263" t="s">
        <v>2274</v>
      </c>
      <c r="F465" s="264" t="s">
        <v>2275</v>
      </c>
      <c r="G465" s="265" t="s">
        <v>432</v>
      </c>
      <c r="H465" s="266">
        <v>1.01</v>
      </c>
      <c r="I465" s="267"/>
      <c r="J465" s="268">
        <f>ROUND(I465*H465,2)</f>
        <v>0</v>
      </c>
      <c r="K465" s="264" t="s">
        <v>251</v>
      </c>
      <c r="L465" s="269"/>
      <c r="M465" s="270" t="s">
        <v>44</v>
      </c>
      <c r="N465" s="271" t="s">
        <v>53</v>
      </c>
      <c r="O465" s="88"/>
      <c r="P465" s="225">
        <f>O465*H465</f>
        <v>0</v>
      </c>
      <c r="Q465" s="225">
        <v>0.0091999999999999998</v>
      </c>
      <c r="R465" s="225">
        <f>Q465*H465</f>
        <v>0.0092919999999999999</v>
      </c>
      <c r="S465" s="225">
        <v>0</v>
      </c>
      <c r="T465" s="226">
        <f>S465*H465</f>
        <v>0</v>
      </c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R465" s="227" t="s">
        <v>188</v>
      </c>
      <c r="AT465" s="227" t="s">
        <v>391</v>
      </c>
      <c r="AU465" s="227" t="s">
        <v>21</v>
      </c>
      <c r="AY465" s="20" t="s">
        <v>152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20" t="s">
        <v>90</v>
      </c>
      <c r="BK465" s="228">
        <f>ROUND(I465*H465,2)</f>
        <v>0</v>
      </c>
      <c r="BL465" s="20" t="s">
        <v>171</v>
      </c>
      <c r="BM465" s="227" t="s">
        <v>2276</v>
      </c>
    </row>
    <row r="466" s="13" customFormat="1">
      <c r="A466" s="13"/>
      <c r="B466" s="234"/>
      <c r="C466" s="235"/>
      <c r="D466" s="229" t="s">
        <v>166</v>
      </c>
      <c r="E466" s="236" t="s">
        <v>44</v>
      </c>
      <c r="F466" s="237" t="s">
        <v>1636</v>
      </c>
      <c r="G466" s="235"/>
      <c r="H466" s="238">
        <v>1.01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166</v>
      </c>
      <c r="AU466" s="244" t="s">
        <v>21</v>
      </c>
      <c r="AV466" s="13" t="s">
        <v>21</v>
      </c>
      <c r="AW466" s="13" t="s">
        <v>42</v>
      </c>
      <c r="AX466" s="13" t="s">
        <v>90</v>
      </c>
      <c r="AY466" s="244" t="s">
        <v>152</v>
      </c>
    </row>
    <row r="467" s="2" customFormat="1" ht="16.5" customHeight="1">
      <c r="A467" s="42"/>
      <c r="B467" s="43"/>
      <c r="C467" s="216" t="s">
        <v>1252</v>
      </c>
      <c r="D467" s="216" t="s">
        <v>155</v>
      </c>
      <c r="E467" s="217" t="s">
        <v>1230</v>
      </c>
      <c r="F467" s="218" t="s">
        <v>2277</v>
      </c>
      <c r="G467" s="219" t="s">
        <v>432</v>
      </c>
      <c r="H467" s="220">
        <v>5</v>
      </c>
      <c r="I467" s="221"/>
      <c r="J467" s="222">
        <f>ROUND(I467*H467,2)</f>
        <v>0</v>
      </c>
      <c r="K467" s="218" t="s">
        <v>251</v>
      </c>
      <c r="L467" s="48"/>
      <c r="M467" s="223" t="s">
        <v>44</v>
      </c>
      <c r="N467" s="224" t="s">
        <v>53</v>
      </c>
      <c r="O467" s="88"/>
      <c r="P467" s="225">
        <f>O467*H467</f>
        <v>0</v>
      </c>
      <c r="Q467" s="225">
        <v>0.0013600000000000001</v>
      </c>
      <c r="R467" s="225">
        <f>Q467*H467</f>
        <v>0.0068000000000000005</v>
      </c>
      <c r="S467" s="225">
        <v>0</v>
      </c>
      <c r="T467" s="226">
        <f>S467*H467</f>
        <v>0</v>
      </c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R467" s="227" t="s">
        <v>171</v>
      </c>
      <c r="AT467" s="227" t="s">
        <v>155</v>
      </c>
      <c r="AU467" s="227" t="s">
        <v>21</v>
      </c>
      <c r="AY467" s="20" t="s">
        <v>152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20" t="s">
        <v>90</v>
      </c>
      <c r="BK467" s="228">
        <f>ROUND(I467*H467,2)</f>
        <v>0</v>
      </c>
      <c r="BL467" s="20" t="s">
        <v>171</v>
      </c>
      <c r="BM467" s="227" t="s">
        <v>2278</v>
      </c>
    </row>
    <row r="468" s="2" customFormat="1">
      <c r="A468" s="42"/>
      <c r="B468" s="43"/>
      <c r="C468" s="44"/>
      <c r="D468" s="249" t="s">
        <v>253</v>
      </c>
      <c r="E468" s="44"/>
      <c r="F468" s="250" t="s">
        <v>2279</v>
      </c>
      <c r="G468" s="44"/>
      <c r="H468" s="44"/>
      <c r="I468" s="231"/>
      <c r="J468" s="44"/>
      <c r="K468" s="44"/>
      <c r="L468" s="48"/>
      <c r="M468" s="232"/>
      <c r="N468" s="233"/>
      <c r="O468" s="88"/>
      <c r="P468" s="88"/>
      <c r="Q468" s="88"/>
      <c r="R468" s="88"/>
      <c r="S468" s="88"/>
      <c r="T468" s="89"/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T468" s="20" t="s">
        <v>253</v>
      </c>
      <c r="AU468" s="20" t="s">
        <v>21</v>
      </c>
    </row>
    <row r="469" s="13" customFormat="1">
      <c r="A469" s="13"/>
      <c r="B469" s="234"/>
      <c r="C469" s="235"/>
      <c r="D469" s="229" t="s">
        <v>166</v>
      </c>
      <c r="E469" s="236" t="s">
        <v>44</v>
      </c>
      <c r="F469" s="237" t="s">
        <v>2280</v>
      </c>
      <c r="G469" s="235"/>
      <c r="H469" s="238">
        <v>3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166</v>
      </c>
      <c r="AU469" s="244" t="s">
        <v>21</v>
      </c>
      <c r="AV469" s="13" t="s">
        <v>21</v>
      </c>
      <c r="AW469" s="13" t="s">
        <v>42</v>
      </c>
      <c r="AX469" s="13" t="s">
        <v>82</v>
      </c>
      <c r="AY469" s="244" t="s">
        <v>152</v>
      </c>
    </row>
    <row r="470" s="13" customFormat="1">
      <c r="A470" s="13"/>
      <c r="B470" s="234"/>
      <c r="C470" s="235"/>
      <c r="D470" s="229" t="s">
        <v>166</v>
      </c>
      <c r="E470" s="236" t="s">
        <v>44</v>
      </c>
      <c r="F470" s="237" t="s">
        <v>2281</v>
      </c>
      <c r="G470" s="235"/>
      <c r="H470" s="238">
        <v>2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166</v>
      </c>
      <c r="AU470" s="244" t="s">
        <v>21</v>
      </c>
      <c r="AV470" s="13" t="s">
        <v>21</v>
      </c>
      <c r="AW470" s="13" t="s">
        <v>42</v>
      </c>
      <c r="AX470" s="13" t="s">
        <v>82</v>
      </c>
      <c r="AY470" s="244" t="s">
        <v>152</v>
      </c>
    </row>
    <row r="471" s="14" customFormat="1">
      <c r="A471" s="14"/>
      <c r="B471" s="251"/>
      <c r="C471" s="252"/>
      <c r="D471" s="229" t="s">
        <v>166</v>
      </c>
      <c r="E471" s="253" t="s">
        <v>44</v>
      </c>
      <c r="F471" s="254" t="s">
        <v>261</v>
      </c>
      <c r="G471" s="252"/>
      <c r="H471" s="255">
        <v>5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166</v>
      </c>
      <c r="AU471" s="261" t="s">
        <v>21</v>
      </c>
      <c r="AV471" s="14" t="s">
        <v>171</v>
      </c>
      <c r="AW471" s="14" t="s">
        <v>42</v>
      </c>
      <c r="AX471" s="14" t="s">
        <v>90</v>
      </c>
      <c r="AY471" s="261" t="s">
        <v>152</v>
      </c>
    </row>
    <row r="472" s="2" customFormat="1" ht="16.5" customHeight="1">
      <c r="A472" s="42"/>
      <c r="B472" s="43"/>
      <c r="C472" s="262" t="s">
        <v>1258</v>
      </c>
      <c r="D472" s="262" t="s">
        <v>391</v>
      </c>
      <c r="E472" s="263" t="s">
        <v>1234</v>
      </c>
      <c r="F472" s="264" t="s">
        <v>1235</v>
      </c>
      <c r="G472" s="265" t="s">
        <v>432</v>
      </c>
      <c r="H472" s="266">
        <v>4.04</v>
      </c>
      <c r="I472" s="267"/>
      <c r="J472" s="268">
        <f>ROUND(I472*H472,2)</f>
        <v>0</v>
      </c>
      <c r="K472" s="264" t="s">
        <v>251</v>
      </c>
      <c r="L472" s="269"/>
      <c r="M472" s="270" t="s">
        <v>44</v>
      </c>
      <c r="N472" s="271" t="s">
        <v>53</v>
      </c>
      <c r="O472" s="88"/>
      <c r="P472" s="225">
        <f>O472*H472</f>
        <v>0</v>
      </c>
      <c r="Q472" s="225">
        <v>0.048000000000000001</v>
      </c>
      <c r="R472" s="225">
        <f>Q472*H472</f>
        <v>0.19392000000000001</v>
      </c>
      <c r="S472" s="225">
        <v>0</v>
      </c>
      <c r="T472" s="226">
        <f>S472*H472</f>
        <v>0</v>
      </c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R472" s="227" t="s">
        <v>188</v>
      </c>
      <c r="AT472" s="227" t="s">
        <v>391</v>
      </c>
      <c r="AU472" s="227" t="s">
        <v>21</v>
      </c>
      <c r="AY472" s="20" t="s">
        <v>152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20" t="s">
        <v>90</v>
      </c>
      <c r="BK472" s="228">
        <f>ROUND(I472*H472,2)</f>
        <v>0</v>
      </c>
      <c r="BL472" s="20" t="s">
        <v>171</v>
      </c>
      <c r="BM472" s="227" t="s">
        <v>2282</v>
      </c>
    </row>
    <row r="473" s="13" customFormat="1">
      <c r="A473" s="13"/>
      <c r="B473" s="234"/>
      <c r="C473" s="235"/>
      <c r="D473" s="229" t="s">
        <v>166</v>
      </c>
      <c r="E473" s="236" t="s">
        <v>44</v>
      </c>
      <c r="F473" s="237" t="s">
        <v>1641</v>
      </c>
      <c r="G473" s="235"/>
      <c r="H473" s="238">
        <v>3.0299999999999998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166</v>
      </c>
      <c r="AU473" s="244" t="s">
        <v>21</v>
      </c>
      <c r="AV473" s="13" t="s">
        <v>21</v>
      </c>
      <c r="AW473" s="13" t="s">
        <v>42</v>
      </c>
      <c r="AX473" s="13" t="s">
        <v>82</v>
      </c>
      <c r="AY473" s="244" t="s">
        <v>152</v>
      </c>
    </row>
    <row r="474" s="13" customFormat="1">
      <c r="A474" s="13"/>
      <c r="B474" s="234"/>
      <c r="C474" s="235"/>
      <c r="D474" s="229" t="s">
        <v>166</v>
      </c>
      <c r="E474" s="236" t="s">
        <v>44</v>
      </c>
      <c r="F474" s="237" t="s">
        <v>1636</v>
      </c>
      <c r="G474" s="235"/>
      <c r="H474" s="238">
        <v>1.01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166</v>
      </c>
      <c r="AU474" s="244" t="s">
        <v>21</v>
      </c>
      <c r="AV474" s="13" t="s">
        <v>21</v>
      </c>
      <c r="AW474" s="13" t="s">
        <v>42</v>
      </c>
      <c r="AX474" s="13" t="s">
        <v>82</v>
      </c>
      <c r="AY474" s="244" t="s">
        <v>152</v>
      </c>
    </row>
    <row r="475" s="14" customFormat="1">
      <c r="A475" s="14"/>
      <c r="B475" s="251"/>
      <c r="C475" s="252"/>
      <c r="D475" s="229" t="s">
        <v>166</v>
      </c>
      <c r="E475" s="253" t="s">
        <v>44</v>
      </c>
      <c r="F475" s="254" t="s">
        <v>261</v>
      </c>
      <c r="G475" s="252"/>
      <c r="H475" s="255">
        <v>4.04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1" t="s">
        <v>166</v>
      </c>
      <c r="AU475" s="261" t="s">
        <v>21</v>
      </c>
      <c r="AV475" s="14" t="s">
        <v>171</v>
      </c>
      <c r="AW475" s="14" t="s">
        <v>42</v>
      </c>
      <c r="AX475" s="14" t="s">
        <v>90</v>
      </c>
      <c r="AY475" s="261" t="s">
        <v>152</v>
      </c>
    </row>
    <row r="476" s="2" customFormat="1" ht="16.5" customHeight="1">
      <c r="A476" s="42"/>
      <c r="B476" s="43"/>
      <c r="C476" s="262" t="s">
        <v>1262</v>
      </c>
      <c r="D476" s="262" t="s">
        <v>391</v>
      </c>
      <c r="E476" s="263" t="s">
        <v>2283</v>
      </c>
      <c r="F476" s="264" t="s">
        <v>2284</v>
      </c>
      <c r="G476" s="265" t="s">
        <v>432</v>
      </c>
      <c r="H476" s="266">
        <v>1.01</v>
      </c>
      <c r="I476" s="267"/>
      <c r="J476" s="268">
        <f>ROUND(I476*H476,2)</f>
        <v>0</v>
      </c>
      <c r="K476" s="264" t="s">
        <v>251</v>
      </c>
      <c r="L476" s="269"/>
      <c r="M476" s="270" t="s">
        <v>44</v>
      </c>
      <c r="N476" s="271" t="s">
        <v>53</v>
      </c>
      <c r="O476" s="88"/>
      <c r="P476" s="225">
        <f>O476*H476</f>
        <v>0</v>
      </c>
      <c r="Q476" s="225">
        <v>0.042999999999999997</v>
      </c>
      <c r="R476" s="225">
        <f>Q476*H476</f>
        <v>0.043429999999999996</v>
      </c>
      <c r="S476" s="225">
        <v>0</v>
      </c>
      <c r="T476" s="226">
        <f>S476*H476</f>
        <v>0</v>
      </c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R476" s="227" t="s">
        <v>188</v>
      </c>
      <c r="AT476" s="227" t="s">
        <v>391</v>
      </c>
      <c r="AU476" s="227" t="s">
        <v>21</v>
      </c>
      <c r="AY476" s="20" t="s">
        <v>152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20" t="s">
        <v>90</v>
      </c>
      <c r="BK476" s="228">
        <f>ROUND(I476*H476,2)</f>
        <v>0</v>
      </c>
      <c r="BL476" s="20" t="s">
        <v>171</v>
      </c>
      <c r="BM476" s="227" t="s">
        <v>2285</v>
      </c>
    </row>
    <row r="477" s="13" customFormat="1">
      <c r="A477" s="13"/>
      <c r="B477" s="234"/>
      <c r="C477" s="235"/>
      <c r="D477" s="229" t="s">
        <v>166</v>
      </c>
      <c r="E477" s="236" t="s">
        <v>44</v>
      </c>
      <c r="F477" s="237" t="s">
        <v>1636</v>
      </c>
      <c r="G477" s="235"/>
      <c r="H477" s="238">
        <v>1.01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166</v>
      </c>
      <c r="AU477" s="244" t="s">
        <v>21</v>
      </c>
      <c r="AV477" s="13" t="s">
        <v>21</v>
      </c>
      <c r="AW477" s="13" t="s">
        <v>42</v>
      </c>
      <c r="AX477" s="13" t="s">
        <v>90</v>
      </c>
      <c r="AY477" s="244" t="s">
        <v>152</v>
      </c>
    </row>
    <row r="478" s="2" customFormat="1" ht="16.5" customHeight="1">
      <c r="A478" s="42"/>
      <c r="B478" s="43"/>
      <c r="C478" s="262" t="s">
        <v>1264</v>
      </c>
      <c r="D478" s="262" t="s">
        <v>391</v>
      </c>
      <c r="E478" s="263" t="s">
        <v>2286</v>
      </c>
      <c r="F478" s="264" t="s">
        <v>2287</v>
      </c>
      <c r="G478" s="265" t="s">
        <v>432</v>
      </c>
      <c r="H478" s="266">
        <v>5</v>
      </c>
      <c r="I478" s="267"/>
      <c r="J478" s="268">
        <f>ROUND(I478*H478,2)</f>
        <v>0</v>
      </c>
      <c r="K478" s="264" t="s">
        <v>251</v>
      </c>
      <c r="L478" s="269"/>
      <c r="M478" s="270" t="s">
        <v>44</v>
      </c>
      <c r="N478" s="271" t="s">
        <v>53</v>
      </c>
      <c r="O478" s="88"/>
      <c r="P478" s="225">
        <f>O478*H478</f>
        <v>0</v>
      </c>
      <c r="Q478" s="225">
        <v>0.0015</v>
      </c>
      <c r="R478" s="225">
        <f>Q478*H478</f>
        <v>0.0074999999999999997</v>
      </c>
      <c r="S478" s="225">
        <v>0</v>
      </c>
      <c r="T478" s="226">
        <f>S478*H478</f>
        <v>0</v>
      </c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R478" s="227" t="s">
        <v>188</v>
      </c>
      <c r="AT478" s="227" t="s">
        <v>391</v>
      </c>
      <c r="AU478" s="227" t="s">
        <v>21</v>
      </c>
      <c r="AY478" s="20" t="s">
        <v>152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20" t="s">
        <v>90</v>
      </c>
      <c r="BK478" s="228">
        <f>ROUND(I478*H478,2)</f>
        <v>0</v>
      </c>
      <c r="BL478" s="20" t="s">
        <v>171</v>
      </c>
      <c r="BM478" s="227" t="s">
        <v>2288</v>
      </c>
    </row>
    <row r="479" s="13" customFormat="1">
      <c r="A479" s="13"/>
      <c r="B479" s="234"/>
      <c r="C479" s="235"/>
      <c r="D479" s="229" t="s">
        <v>166</v>
      </c>
      <c r="E479" s="236" t="s">
        <v>44</v>
      </c>
      <c r="F479" s="237" t="s">
        <v>167</v>
      </c>
      <c r="G479" s="235"/>
      <c r="H479" s="238">
        <v>3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166</v>
      </c>
      <c r="AU479" s="244" t="s">
        <v>21</v>
      </c>
      <c r="AV479" s="13" t="s">
        <v>21</v>
      </c>
      <c r="AW479" s="13" t="s">
        <v>42</v>
      </c>
      <c r="AX479" s="13" t="s">
        <v>82</v>
      </c>
      <c r="AY479" s="244" t="s">
        <v>152</v>
      </c>
    </row>
    <row r="480" s="13" customFormat="1">
      <c r="A480" s="13"/>
      <c r="B480" s="234"/>
      <c r="C480" s="235"/>
      <c r="D480" s="229" t="s">
        <v>166</v>
      </c>
      <c r="E480" s="236" t="s">
        <v>44</v>
      </c>
      <c r="F480" s="237" t="s">
        <v>21</v>
      </c>
      <c r="G480" s="235"/>
      <c r="H480" s="238">
        <v>2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166</v>
      </c>
      <c r="AU480" s="244" t="s">
        <v>21</v>
      </c>
      <c r="AV480" s="13" t="s">
        <v>21</v>
      </c>
      <c r="AW480" s="13" t="s">
        <v>42</v>
      </c>
      <c r="AX480" s="13" t="s">
        <v>82</v>
      </c>
      <c r="AY480" s="244" t="s">
        <v>152</v>
      </c>
    </row>
    <row r="481" s="14" customFormat="1">
      <c r="A481" s="14"/>
      <c r="B481" s="251"/>
      <c r="C481" s="252"/>
      <c r="D481" s="229" t="s">
        <v>166</v>
      </c>
      <c r="E481" s="253" t="s">
        <v>44</v>
      </c>
      <c r="F481" s="254" t="s">
        <v>261</v>
      </c>
      <c r="G481" s="252"/>
      <c r="H481" s="255">
        <v>5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1" t="s">
        <v>166</v>
      </c>
      <c r="AU481" s="261" t="s">
        <v>21</v>
      </c>
      <c r="AV481" s="14" t="s">
        <v>171</v>
      </c>
      <c r="AW481" s="14" t="s">
        <v>42</v>
      </c>
      <c r="AX481" s="14" t="s">
        <v>90</v>
      </c>
      <c r="AY481" s="261" t="s">
        <v>152</v>
      </c>
    </row>
    <row r="482" s="2" customFormat="1" ht="24.15" customHeight="1">
      <c r="A482" s="42"/>
      <c r="B482" s="43"/>
      <c r="C482" s="216" t="s">
        <v>1269</v>
      </c>
      <c r="D482" s="216" t="s">
        <v>155</v>
      </c>
      <c r="E482" s="217" t="s">
        <v>1238</v>
      </c>
      <c r="F482" s="218" t="s">
        <v>1239</v>
      </c>
      <c r="G482" s="219" t="s">
        <v>432</v>
      </c>
      <c r="H482" s="220">
        <v>9</v>
      </c>
      <c r="I482" s="221"/>
      <c r="J482" s="222">
        <f>ROUND(I482*H482,2)</f>
        <v>0</v>
      </c>
      <c r="K482" s="218" t="s">
        <v>251</v>
      </c>
      <c r="L482" s="48"/>
      <c r="M482" s="223" t="s">
        <v>44</v>
      </c>
      <c r="N482" s="224" t="s">
        <v>53</v>
      </c>
      <c r="O482" s="88"/>
      <c r="P482" s="225">
        <f>O482*H482</f>
        <v>0</v>
      </c>
      <c r="Q482" s="225">
        <v>0</v>
      </c>
      <c r="R482" s="225">
        <f>Q482*H482</f>
        <v>0</v>
      </c>
      <c r="S482" s="225">
        <v>0</v>
      </c>
      <c r="T482" s="226">
        <f>S482*H482</f>
        <v>0</v>
      </c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R482" s="227" t="s">
        <v>171</v>
      </c>
      <c r="AT482" s="227" t="s">
        <v>155</v>
      </c>
      <c r="AU482" s="227" t="s">
        <v>21</v>
      </c>
      <c r="AY482" s="20" t="s">
        <v>152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20" t="s">
        <v>90</v>
      </c>
      <c r="BK482" s="228">
        <f>ROUND(I482*H482,2)</f>
        <v>0</v>
      </c>
      <c r="BL482" s="20" t="s">
        <v>171</v>
      </c>
      <c r="BM482" s="227" t="s">
        <v>2289</v>
      </c>
    </row>
    <row r="483" s="2" customFormat="1">
      <c r="A483" s="42"/>
      <c r="B483" s="43"/>
      <c r="C483" s="44"/>
      <c r="D483" s="249" t="s">
        <v>253</v>
      </c>
      <c r="E483" s="44"/>
      <c r="F483" s="250" t="s">
        <v>1241</v>
      </c>
      <c r="G483" s="44"/>
      <c r="H483" s="44"/>
      <c r="I483" s="231"/>
      <c r="J483" s="44"/>
      <c r="K483" s="44"/>
      <c r="L483" s="48"/>
      <c r="M483" s="232"/>
      <c r="N483" s="233"/>
      <c r="O483" s="88"/>
      <c r="P483" s="88"/>
      <c r="Q483" s="88"/>
      <c r="R483" s="88"/>
      <c r="S483" s="88"/>
      <c r="T483" s="89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T483" s="20" t="s">
        <v>253</v>
      </c>
      <c r="AU483" s="20" t="s">
        <v>21</v>
      </c>
    </row>
    <row r="484" s="13" customFormat="1">
      <c r="A484" s="13"/>
      <c r="B484" s="234"/>
      <c r="C484" s="235"/>
      <c r="D484" s="229" t="s">
        <v>166</v>
      </c>
      <c r="E484" s="236" t="s">
        <v>44</v>
      </c>
      <c r="F484" s="237" t="s">
        <v>2290</v>
      </c>
      <c r="G484" s="235"/>
      <c r="H484" s="238">
        <v>9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166</v>
      </c>
      <c r="AU484" s="244" t="s">
        <v>21</v>
      </c>
      <c r="AV484" s="13" t="s">
        <v>21</v>
      </c>
      <c r="AW484" s="13" t="s">
        <v>42</v>
      </c>
      <c r="AX484" s="13" t="s">
        <v>82</v>
      </c>
      <c r="AY484" s="244" t="s">
        <v>152</v>
      </c>
    </row>
    <row r="485" s="14" customFormat="1">
      <c r="A485" s="14"/>
      <c r="B485" s="251"/>
      <c r="C485" s="252"/>
      <c r="D485" s="229" t="s">
        <v>166</v>
      </c>
      <c r="E485" s="253" t="s">
        <v>44</v>
      </c>
      <c r="F485" s="254" t="s">
        <v>261</v>
      </c>
      <c r="G485" s="252"/>
      <c r="H485" s="255">
        <v>9</v>
      </c>
      <c r="I485" s="256"/>
      <c r="J485" s="252"/>
      <c r="K485" s="252"/>
      <c r="L485" s="257"/>
      <c r="M485" s="258"/>
      <c r="N485" s="259"/>
      <c r="O485" s="259"/>
      <c r="P485" s="259"/>
      <c r="Q485" s="259"/>
      <c r="R485" s="259"/>
      <c r="S485" s="259"/>
      <c r="T485" s="26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1" t="s">
        <v>166</v>
      </c>
      <c r="AU485" s="261" t="s">
        <v>21</v>
      </c>
      <c r="AV485" s="14" t="s">
        <v>171</v>
      </c>
      <c r="AW485" s="14" t="s">
        <v>42</v>
      </c>
      <c r="AX485" s="14" t="s">
        <v>90</v>
      </c>
      <c r="AY485" s="261" t="s">
        <v>152</v>
      </c>
    </row>
    <row r="486" s="2" customFormat="1" ht="16.5" customHeight="1">
      <c r="A486" s="42"/>
      <c r="B486" s="43"/>
      <c r="C486" s="262" t="s">
        <v>1274</v>
      </c>
      <c r="D486" s="262" t="s">
        <v>391</v>
      </c>
      <c r="E486" s="263" t="s">
        <v>1244</v>
      </c>
      <c r="F486" s="264" t="s">
        <v>1245</v>
      </c>
      <c r="G486" s="265" t="s">
        <v>432</v>
      </c>
      <c r="H486" s="266">
        <v>7.0700000000000003</v>
      </c>
      <c r="I486" s="267"/>
      <c r="J486" s="268">
        <f>ROUND(I486*H486,2)</f>
        <v>0</v>
      </c>
      <c r="K486" s="264" t="s">
        <v>251</v>
      </c>
      <c r="L486" s="269"/>
      <c r="M486" s="270" t="s">
        <v>44</v>
      </c>
      <c r="N486" s="271" t="s">
        <v>53</v>
      </c>
      <c r="O486" s="88"/>
      <c r="P486" s="225">
        <f>O486*H486</f>
        <v>0</v>
      </c>
      <c r="Q486" s="225">
        <v>0.0027000000000000001</v>
      </c>
      <c r="R486" s="225">
        <f>Q486*H486</f>
        <v>0.019089000000000002</v>
      </c>
      <c r="S486" s="225">
        <v>0</v>
      </c>
      <c r="T486" s="226">
        <f>S486*H486</f>
        <v>0</v>
      </c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R486" s="227" t="s">
        <v>188</v>
      </c>
      <c r="AT486" s="227" t="s">
        <v>391</v>
      </c>
      <c r="AU486" s="227" t="s">
        <v>21</v>
      </c>
      <c r="AY486" s="20" t="s">
        <v>152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20" t="s">
        <v>90</v>
      </c>
      <c r="BK486" s="228">
        <f>ROUND(I486*H486,2)</f>
        <v>0</v>
      </c>
      <c r="BL486" s="20" t="s">
        <v>171</v>
      </c>
      <c r="BM486" s="227" t="s">
        <v>2291</v>
      </c>
    </row>
    <row r="487" s="13" customFormat="1">
      <c r="A487" s="13"/>
      <c r="B487" s="234"/>
      <c r="C487" s="235"/>
      <c r="D487" s="229" t="s">
        <v>166</v>
      </c>
      <c r="E487" s="236" t="s">
        <v>44</v>
      </c>
      <c r="F487" s="237" t="s">
        <v>1783</v>
      </c>
      <c r="G487" s="235"/>
      <c r="H487" s="238">
        <v>7.0700000000000003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166</v>
      </c>
      <c r="AU487" s="244" t="s">
        <v>21</v>
      </c>
      <c r="AV487" s="13" t="s">
        <v>21</v>
      </c>
      <c r="AW487" s="13" t="s">
        <v>42</v>
      </c>
      <c r="AX487" s="13" t="s">
        <v>82</v>
      </c>
      <c r="AY487" s="244" t="s">
        <v>152</v>
      </c>
    </row>
    <row r="488" s="14" customFormat="1">
      <c r="A488" s="14"/>
      <c r="B488" s="251"/>
      <c r="C488" s="252"/>
      <c r="D488" s="229" t="s">
        <v>166</v>
      </c>
      <c r="E488" s="253" t="s">
        <v>44</v>
      </c>
      <c r="F488" s="254" t="s">
        <v>261</v>
      </c>
      <c r="G488" s="252"/>
      <c r="H488" s="255">
        <v>7.0700000000000003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1" t="s">
        <v>166</v>
      </c>
      <c r="AU488" s="261" t="s">
        <v>21</v>
      </c>
      <c r="AV488" s="14" t="s">
        <v>171</v>
      </c>
      <c r="AW488" s="14" t="s">
        <v>42</v>
      </c>
      <c r="AX488" s="14" t="s">
        <v>90</v>
      </c>
      <c r="AY488" s="261" t="s">
        <v>152</v>
      </c>
    </row>
    <row r="489" s="2" customFormat="1" ht="16.5" customHeight="1">
      <c r="A489" s="42"/>
      <c r="B489" s="43"/>
      <c r="C489" s="262" t="s">
        <v>1280</v>
      </c>
      <c r="D489" s="262" t="s">
        <v>391</v>
      </c>
      <c r="E489" s="263" t="s">
        <v>1249</v>
      </c>
      <c r="F489" s="264" t="s">
        <v>1250</v>
      </c>
      <c r="G489" s="265" t="s">
        <v>432</v>
      </c>
      <c r="H489" s="266">
        <v>2.02</v>
      </c>
      <c r="I489" s="267"/>
      <c r="J489" s="268">
        <f>ROUND(I489*H489,2)</f>
        <v>0</v>
      </c>
      <c r="K489" s="264" t="s">
        <v>251</v>
      </c>
      <c r="L489" s="269"/>
      <c r="M489" s="270" t="s">
        <v>44</v>
      </c>
      <c r="N489" s="271" t="s">
        <v>53</v>
      </c>
      <c r="O489" s="88"/>
      <c r="P489" s="225">
        <f>O489*H489</f>
        <v>0</v>
      </c>
      <c r="Q489" s="225">
        <v>0.0027000000000000001</v>
      </c>
      <c r="R489" s="225">
        <f>Q489*H489</f>
        <v>0.0054540000000000005</v>
      </c>
      <c r="S489" s="225">
        <v>0</v>
      </c>
      <c r="T489" s="226">
        <f>S489*H489</f>
        <v>0</v>
      </c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R489" s="227" t="s">
        <v>188</v>
      </c>
      <c r="AT489" s="227" t="s">
        <v>391</v>
      </c>
      <c r="AU489" s="227" t="s">
        <v>21</v>
      </c>
      <c r="AY489" s="20" t="s">
        <v>152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20" t="s">
        <v>90</v>
      </c>
      <c r="BK489" s="228">
        <f>ROUND(I489*H489,2)</f>
        <v>0</v>
      </c>
      <c r="BL489" s="20" t="s">
        <v>171</v>
      </c>
      <c r="BM489" s="227" t="s">
        <v>2292</v>
      </c>
    </row>
    <row r="490" s="13" customFormat="1">
      <c r="A490" s="13"/>
      <c r="B490" s="234"/>
      <c r="C490" s="235"/>
      <c r="D490" s="229" t="s">
        <v>166</v>
      </c>
      <c r="E490" s="236" t="s">
        <v>44</v>
      </c>
      <c r="F490" s="237" t="s">
        <v>1635</v>
      </c>
      <c r="G490" s="235"/>
      <c r="H490" s="238">
        <v>2.02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166</v>
      </c>
      <c r="AU490" s="244" t="s">
        <v>21</v>
      </c>
      <c r="AV490" s="13" t="s">
        <v>21</v>
      </c>
      <c r="AW490" s="13" t="s">
        <v>42</v>
      </c>
      <c r="AX490" s="13" t="s">
        <v>90</v>
      </c>
      <c r="AY490" s="244" t="s">
        <v>152</v>
      </c>
    </row>
    <row r="491" s="2" customFormat="1" ht="24.15" customHeight="1">
      <c r="A491" s="42"/>
      <c r="B491" s="43"/>
      <c r="C491" s="216" t="s">
        <v>1289</v>
      </c>
      <c r="D491" s="216" t="s">
        <v>155</v>
      </c>
      <c r="E491" s="217" t="s">
        <v>1253</v>
      </c>
      <c r="F491" s="218" t="s">
        <v>1254</v>
      </c>
      <c r="G491" s="219" t="s">
        <v>432</v>
      </c>
      <c r="H491" s="220">
        <v>2</v>
      </c>
      <c r="I491" s="221"/>
      <c r="J491" s="222">
        <f>ROUND(I491*H491,2)</f>
        <v>0</v>
      </c>
      <c r="K491" s="218" t="s">
        <v>251</v>
      </c>
      <c r="L491" s="48"/>
      <c r="M491" s="223" t="s">
        <v>44</v>
      </c>
      <c r="N491" s="224" t="s">
        <v>53</v>
      </c>
      <c r="O491" s="88"/>
      <c r="P491" s="225">
        <f>O491*H491</f>
        <v>0</v>
      </c>
      <c r="Q491" s="225">
        <v>0.00165</v>
      </c>
      <c r="R491" s="225">
        <f>Q491*H491</f>
        <v>0.0033</v>
      </c>
      <c r="S491" s="225">
        <v>0</v>
      </c>
      <c r="T491" s="226">
        <f>S491*H491</f>
        <v>0</v>
      </c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R491" s="227" t="s">
        <v>171</v>
      </c>
      <c r="AT491" s="227" t="s">
        <v>155</v>
      </c>
      <c r="AU491" s="227" t="s">
        <v>21</v>
      </c>
      <c r="AY491" s="20" t="s">
        <v>152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20" t="s">
        <v>90</v>
      </c>
      <c r="BK491" s="228">
        <f>ROUND(I491*H491,2)</f>
        <v>0</v>
      </c>
      <c r="BL491" s="20" t="s">
        <v>171</v>
      </c>
      <c r="BM491" s="227" t="s">
        <v>2293</v>
      </c>
    </row>
    <row r="492" s="2" customFormat="1">
      <c r="A492" s="42"/>
      <c r="B492" s="43"/>
      <c r="C492" s="44"/>
      <c r="D492" s="249" t="s">
        <v>253</v>
      </c>
      <c r="E492" s="44"/>
      <c r="F492" s="250" t="s">
        <v>1256</v>
      </c>
      <c r="G492" s="44"/>
      <c r="H492" s="44"/>
      <c r="I492" s="231"/>
      <c r="J492" s="44"/>
      <c r="K492" s="44"/>
      <c r="L492" s="48"/>
      <c r="M492" s="232"/>
      <c r="N492" s="233"/>
      <c r="O492" s="88"/>
      <c r="P492" s="88"/>
      <c r="Q492" s="88"/>
      <c r="R492" s="88"/>
      <c r="S492" s="88"/>
      <c r="T492" s="89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T492" s="20" t="s">
        <v>253</v>
      </c>
      <c r="AU492" s="20" t="s">
        <v>21</v>
      </c>
    </row>
    <row r="493" s="13" customFormat="1">
      <c r="A493" s="13"/>
      <c r="B493" s="234"/>
      <c r="C493" s="235"/>
      <c r="D493" s="229" t="s">
        <v>166</v>
      </c>
      <c r="E493" s="236" t="s">
        <v>44</v>
      </c>
      <c r="F493" s="237" t="s">
        <v>2175</v>
      </c>
      <c r="G493" s="235"/>
      <c r="H493" s="238">
        <v>2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166</v>
      </c>
      <c r="AU493" s="244" t="s">
        <v>21</v>
      </c>
      <c r="AV493" s="13" t="s">
        <v>21</v>
      </c>
      <c r="AW493" s="13" t="s">
        <v>42</v>
      </c>
      <c r="AX493" s="13" t="s">
        <v>90</v>
      </c>
      <c r="AY493" s="244" t="s">
        <v>152</v>
      </c>
    </row>
    <row r="494" s="2" customFormat="1" ht="16.5" customHeight="1">
      <c r="A494" s="42"/>
      <c r="B494" s="43"/>
      <c r="C494" s="262" t="s">
        <v>1295</v>
      </c>
      <c r="D494" s="262" t="s">
        <v>391</v>
      </c>
      <c r="E494" s="263" t="s">
        <v>1259</v>
      </c>
      <c r="F494" s="264" t="s">
        <v>1260</v>
      </c>
      <c r="G494" s="265" t="s">
        <v>432</v>
      </c>
      <c r="H494" s="266">
        <v>2.02</v>
      </c>
      <c r="I494" s="267"/>
      <c r="J494" s="268">
        <f>ROUND(I494*H494,2)</f>
        <v>0</v>
      </c>
      <c r="K494" s="264" t="s">
        <v>251</v>
      </c>
      <c r="L494" s="269"/>
      <c r="M494" s="270" t="s">
        <v>44</v>
      </c>
      <c r="N494" s="271" t="s">
        <v>53</v>
      </c>
      <c r="O494" s="88"/>
      <c r="P494" s="225">
        <f>O494*H494</f>
        <v>0</v>
      </c>
      <c r="Q494" s="225">
        <v>0.024500000000000001</v>
      </c>
      <c r="R494" s="225">
        <f>Q494*H494</f>
        <v>0.049489999999999999</v>
      </c>
      <c r="S494" s="225">
        <v>0</v>
      </c>
      <c r="T494" s="226">
        <f>S494*H494</f>
        <v>0</v>
      </c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R494" s="227" t="s">
        <v>188</v>
      </c>
      <c r="AT494" s="227" t="s">
        <v>391</v>
      </c>
      <c r="AU494" s="227" t="s">
        <v>21</v>
      </c>
      <c r="AY494" s="20" t="s">
        <v>152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20" t="s">
        <v>90</v>
      </c>
      <c r="BK494" s="228">
        <f>ROUND(I494*H494,2)</f>
        <v>0</v>
      </c>
      <c r="BL494" s="20" t="s">
        <v>171</v>
      </c>
      <c r="BM494" s="227" t="s">
        <v>2294</v>
      </c>
    </row>
    <row r="495" s="2" customFormat="1">
      <c r="A495" s="42"/>
      <c r="B495" s="43"/>
      <c r="C495" s="44"/>
      <c r="D495" s="229" t="s">
        <v>161</v>
      </c>
      <c r="E495" s="44"/>
      <c r="F495" s="230" t="s">
        <v>2265</v>
      </c>
      <c r="G495" s="44"/>
      <c r="H495" s="44"/>
      <c r="I495" s="231"/>
      <c r="J495" s="44"/>
      <c r="K495" s="44"/>
      <c r="L495" s="48"/>
      <c r="M495" s="232"/>
      <c r="N495" s="233"/>
      <c r="O495" s="88"/>
      <c r="P495" s="88"/>
      <c r="Q495" s="88"/>
      <c r="R495" s="88"/>
      <c r="S495" s="88"/>
      <c r="T495" s="89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T495" s="20" t="s">
        <v>161</v>
      </c>
      <c r="AU495" s="20" t="s">
        <v>21</v>
      </c>
    </row>
    <row r="496" s="13" customFormat="1">
      <c r="A496" s="13"/>
      <c r="B496" s="234"/>
      <c r="C496" s="235"/>
      <c r="D496" s="229" t="s">
        <v>166</v>
      </c>
      <c r="E496" s="236" t="s">
        <v>44</v>
      </c>
      <c r="F496" s="237" t="s">
        <v>1635</v>
      </c>
      <c r="G496" s="235"/>
      <c r="H496" s="238">
        <v>2.02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166</v>
      </c>
      <c r="AU496" s="244" t="s">
        <v>21</v>
      </c>
      <c r="AV496" s="13" t="s">
        <v>21</v>
      </c>
      <c r="AW496" s="13" t="s">
        <v>42</v>
      </c>
      <c r="AX496" s="13" t="s">
        <v>90</v>
      </c>
      <c r="AY496" s="244" t="s">
        <v>152</v>
      </c>
    </row>
    <row r="497" s="2" customFormat="1" ht="16.5" customHeight="1">
      <c r="A497" s="42"/>
      <c r="B497" s="43"/>
      <c r="C497" s="262" t="s">
        <v>1301</v>
      </c>
      <c r="D497" s="262" t="s">
        <v>391</v>
      </c>
      <c r="E497" s="263" t="s">
        <v>1226</v>
      </c>
      <c r="F497" s="264" t="s">
        <v>1227</v>
      </c>
      <c r="G497" s="265" t="s">
        <v>432</v>
      </c>
      <c r="H497" s="266">
        <v>2.02</v>
      </c>
      <c r="I497" s="267"/>
      <c r="J497" s="268">
        <f>ROUND(I497*H497,2)</f>
        <v>0</v>
      </c>
      <c r="K497" s="264" t="s">
        <v>251</v>
      </c>
      <c r="L497" s="269"/>
      <c r="M497" s="270" t="s">
        <v>44</v>
      </c>
      <c r="N497" s="271" t="s">
        <v>53</v>
      </c>
      <c r="O497" s="88"/>
      <c r="P497" s="225">
        <f>O497*H497</f>
        <v>0</v>
      </c>
      <c r="Q497" s="225">
        <v>0.0073000000000000001</v>
      </c>
      <c r="R497" s="225">
        <f>Q497*H497</f>
        <v>0.014746</v>
      </c>
      <c r="S497" s="225">
        <v>0</v>
      </c>
      <c r="T497" s="226">
        <f>S497*H497</f>
        <v>0</v>
      </c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R497" s="227" t="s">
        <v>188</v>
      </c>
      <c r="AT497" s="227" t="s">
        <v>391</v>
      </c>
      <c r="AU497" s="227" t="s">
        <v>21</v>
      </c>
      <c r="AY497" s="20" t="s">
        <v>152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20" t="s">
        <v>90</v>
      </c>
      <c r="BK497" s="228">
        <f>ROUND(I497*H497,2)</f>
        <v>0</v>
      </c>
      <c r="BL497" s="20" t="s">
        <v>171</v>
      </c>
      <c r="BM497" s="227" t="s">
        <v>2295</v>
      </c>
    </row>
    <row r="498" s="2" customFormat="1">
      <c r="A498" s="42"/>
      <c r="B498" s="43"/>
      <c r="C498" s="44"/>
      <c r="D498" s="229" t="s">
        <v>161</v>
      </c>
      <c r="E498" s="44"/>
      <c r="F498" s="230" t="s">
        <v>2273</v>
      </c>
      <c r="G498" s="44"/>
      <c r="H498" s="44"/>
      <c r="I498" s="231"/>
      <c r="J498" s="44"/>
      <c r="K498" s="44"/>
      <c r="L498" s="48"/>
      <c r="M498" s="232"/>
      <c r="N498" s="233"/>
      <c r="O498" s="88"/>
      <c r="P498" s="88"/>
      <c r="Q498" s="88"/>
      <c r="R498" s="88"/>
      <c r="S498" s="88"/>
      <c r="T498" s="89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T498" s="20" t="s">
        <v>161</v>
      </c>
      <c r="AU498" s="20" t="s">
        <v>21</v>
      </c>
    </row>
    <row r="499" s="13" customFormat="1">
      <c r="A499" s="13"/>
      <c r="B499" s="234"/>
      <c r="C499" s="235"/>
      <c r="D499" s="229" t="s">
        <v>166</v>
      </c>
      <c r="E499" s="236" t="s">
        <v>44</v>
      </c>
      <c r="F499" s="237" t="s">
        <v>1635</v>
      </c>
      <c r="G499" s="235"/>
      <c r="H499" s="238">
        <v>2.02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166</v>
      </c>
      <c r="AU499" s="244" t="s">
        <v>21</v>
      </c>
      <c r="AV499" s="13" t="s">
        <v>21</v>
      </c>
      <c r="AW499" s="13" t="s">
        <v>42</v>
      </c>
      <c r="AX499" s="13" t="s">
        <v>90</v>
      </c>
      <c r="AY499" s="244" t="s">
        <v>152</v>
      </c>
    </row>
    <row r="500" s="2" customFormat="1" ht="24.15" customHeight="1">
      <c r="A500" s="42"/>
      <c r="B500" s="43"/>
      <c r="C500" s="216" t="s">
        <v>1307</v>
      </c>
      <c r="D500" s="216" t="s">
        <v>155</v>
      </c>
      <c r="E500" s="217" t="s">
        <v>1265</v>
      </c>
      <c r="F500" s="218" t="s">
        <v>1266</v>
      </c>
      <c r="G500" s="219" t="s">
        <v>432</v>
      </c>
      <c r="H500" s="220">
        <v>13</v>
      </c>
      <c r="I500" s="221"/>
      <c r="J500" s="222">
        <f>ROUND(I500*H500,2)</f>
        <v>0</v>
      </c>
      <c r="K500" s="218" t="s">
        <v>251</v>
      </c>
      <c r="L500" s="48"/>
      <c r="M500" s="223" t="s">
        <v>44</v>
      </c>
      <c r="N500" s="224" t="s">
        <v>53</v>
      </c>
      <c r="O500" s="88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R500" s="227" t="s">
        <v>171</v>
      </c>
      <c r="AT500" s="227" t="s">
        <v>155</v>
      </c>
      <c r="AU500" s="227" t="s">
        <v>21</v>
      </c>
      <c r="AY500" s="20" t="s">
        <v>152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20" t="s">
        <v>90</v>
      </c>
      <c r="BK500" s="228">
        <f>ROUND(I500*H500,2)</f>
        <v>0</v>
      </c>
      <c r="BL500" s="20" t="s">
        <v>171</v>
      </c>
      <c r="BM500" s="227" t="s">
        <v>2296</v>
      </c>
    </row>
    <row r="501" s="2" customFormat="1">
      <c r="A501" s="42"/>
      <c r="B501" s="43"/>
      <c r="C501" s="44"/>
      <c r="D501" s="249" t="s">
        <v>253</v>
      </c>
      <c r="E501" s="44"/>
      <c r="F501" s="250" t="s">
        <v>1268</v>
      </c>
      <c r="G501" s="44"/>
      <c r="H501" s="44"/>
      <c r="I501" s="231"/>
      <c r="J501" s="44"/>
      <c r="K501" s="44"/>
      <c r="L501" s="48"/>
      <c r="M501" s="232"/>
      <c r="N501" s="233"/>
      <c r="O501" s="88"/>
      <c r="P501" s="88"/>
      <c r="Q501" s="88"/>
      <c r="R501" s="88"/>
      <c r="S501" s="88"/>
      <c r="T501" s="89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T501" s="20" t="s">
        <v>253</v>
      </c>
      <c r="AU501" s="20" t="s">
        <v>21</v>
      </c>
    </row>
    <row r="502" s="13" customFormat="1">
      <c r="A502" s="13"/>
      <c r="B502" s="234"/>
      <c r="C502" s="235"/>
      <c r="D502" s="229" t="s">
        <v>166</v>
      </c>
      <c r="E502" s="236" t="s">
        <v>44</v>
      </c>
      <c r="F502" s="237" t="s">
        <v>2297</v>
      </c>
      <c r="G502" s="235"/>
      <c r="H502" s="238">
        <v>13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166</v>
      </c>
      <c r="AU502" s="244" t="s">
        <v>21</v>
      </c>
      <c r="AV502" s="13" t="s">
        <v>21</v>
      </c>
      <c r="AW502" s="13" t="s">
        <v>42</v>
      </c>
      <c r="AX502" s="13" t="s">
        <v>90</v>
      </c>
      <c r="AY502" s="244" t="s">
        <v>152</v>
      </c>
    </row>
    <row r="503" s="2" customFormat="1" ht="16.5" customHeight="1">
      <c r="A503" s="42"/>
      <c r="B503" s="43"/>
      <c r="C503" s="262" t="s">
        <v>1312</v>
      </c>
      <c r="D503" s="262" t="s">
        <v>391</v>
      </c>
      <c r="E503" s="263" t="s">
        <v>1270</v>
      </c>
      <c r="F503" s="264" t="s">
        <v>1271</v>
      </c>
      <c r="G503" s="265" t="s">
        <v>432</v>
      </c>
      <c r="H503" s="266">
        <v>11.109999999999999</v>
      </c>
      <c r="I503" s="267"/>
      <c r="J503" s="268">
        <f>ROUND(I503*H503,2)</f>
        <v>0</v>
      </c>
      <c r="K503" s="264" t="s">
        <v>251</v>
      </c>
      <c r="L503" s="269"/>
      <c r="M503" s="270" t="s">
        <v>44</v>
      </c>
      <c r="N503" s="271" t="s">
        <v>53</v>
      </c>
      <c r="O503" s="88"/>
      <c r="P503" s="225">
        <f>O503*H503</f>
        <v>0</v>
      </c>
      <c r="Q503" s="225">
        <v>0.0035999999999999999</v>
      </c>
      <c r="R503" s="225">
        <f>Q503*H503</f>
        <v>0.039995999999999997</v>
      </c>
      <c r="S503" s="225">
        <v>0</v>
      </c>
      <c r="T503" s="226">
        <f>S503*H503</f>
        <v>0</v>
      </c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R503" s="227" t="s">
        <v>188</v>
      </c>
      <c r="AT503" s="227" t="s">
        <v>391</v>
      </c>
      <c r="AU503" s="227" t="s">
        <v>21</v>
      </c>
      <c r="AY503" s="20" t="s">
        <v>152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20" t="s">
        <v>90</v>
      </c>
      <c r="BK503" s="228">
        <f>ROUND(I503*H503,2)</f>
        <v>0</v>
      </c>
      <c r="BL503" s="20" t="s">
        <v>171</v>
      </c>
      <c r="BM503" s="227" t="s">
        <v>2298</v>
      </c>
    </row>
    <row r="504" s="13" customFormat="1">
      <c r="A504" s="13"/>
      <c r="B504" s="234"/>
      <c r="C504" s="235"/>
      <c r="D504" s="229" t="s">
        <v>166</v>
      </c>
      <c r="E504" s="236" t="s">
        <v>44</v>
      </c>
      <c r="F504" s="237" t="s">
        <v>2254</v>
      </c>
      <c r="G504" s="235"/>
      <c r="H504" s="238">
        <v>11.109999999999999</v>
      </c>
      <c r="I504" s="239"/>
      <c r="J504" s="235"/>
      <c r="K504" s="235"/>
      <c r="L504" s="240"/>
      <c r="M504" s="241"/>
      <c r="N504" s="242"/>
      <c r="O504" s="242"/>
      <c r="P504" s="242"/>
      <c r="Q504" s="242"/>
      <c r="R504" s="242"/>
      <c r="S504" s="242"/>
      <c r="T504" s="24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4" t="s">
        <v>166</v>
      </c>
      <c r="AU504" s="244" t="s">
        <v>21</v>
      </c>
      <c r="AV504" s="13" t="s">
        <v>21</v>
      </c>
      <c r="AW504" s="13" t="s">
        <v>42</v>
      </c>
      <c r="AX504" s="13" t="s">
        <v>90</v>
      </c>
      <c r="AY504" s="244" t="s">
        <v>152</v>
      </c>
    </row>
    <row r="505" s="2" customFormat="1" ht="16.5" customHeight="1">
      <c r="A505" s="42"/>
      <c r="B505" s="43"/>
      <c r="C505" s="262" t="s">
        <v>1320</v>
      </c>
      <c r="D505" s="262" t="s">
        <v>391</v>
      </c>
      <c r="E505" s="263" t="s">
        <v>2299</v>
      </c>
      <c r="F505" s="264" t="s">
        <v>2300</v>
      </c>
      <c r="G505" s="265" t="s">
        <v>432</v>
      </c>
      <c r="H505" s="266">
        <v>2.02</v>
      </c>
      <c r="I505" s="267"/>
      <c r="J505" s="268">
        <f>ROUND(I505*H505,2)</f>
        <v>0</v>
      </c>
      <c r="K505" s="264" t="s">
        <v>251</v>
      </c>
      <c r="L505" s="269"/>
      <c r="M505" s="270" t="s">
        <v>44</v>
      </c>
      <c r="N505" s="271" t="s">
        <v>53</v>
      </c>
      <c r="O505" s="88"/>
      <c r="P505" s="225">
        <f>O505*H505</f>
        <v>0</v>
      </c>
      <c r="Q505" s="225">
        <v>0.0035999999999999999</v>
      </c>
      <c r="R505" s="225">
        <f>Q505*H505</f>
        <v>0.0072719999999999998</v>
      </c>
      <c r="S505" s="225">
        <v>0</v>
      </c>
      <c r="T505" s="226">
        <f>S505*H505</f>
        <v>0</v>
      </c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R505" s="227" t="s">
        <v>188</v>
      </c>
      <c r="AT505" s="227" t="s">
        <v>391</v>
      </c>
      <c r="AU505" s="227" t="s">
        <v>21</v>
      </c>
      <c r="AY505" s="20" t="s">
        <v>152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20" t="s">
        <v>90</v>
      </c>
      <c r="BK505" s="228">
        <f>ROUND(I505*H505,2)</f>
        <v>0</v>
      </c>
      <c r="BL505" s="20" t="s">
        <v>171</v>
      </c>
      <c r="BM505" s="227" t="s">
        <v>2301</v>
      </c>
    </row>
    <row r="506" s="13" customFormat="1">
      <c r="A506" s="13"/>
      <c r="B506" s="234"/>
      <c r="C506" s="235"/>
      <c r="D506" s="229" t="s">
        <v>166</v>
      </c>
      <c r="E506" s="236" t="s">
        <v>44</v>
      </c>
      <c r="F506" s="237" t="s">
        <v>1635</v>
      </c>
      <c r="G506" s="235"/>
      <c r="H506" s="238">
        <v>2.02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166</v>
      </c>
      <c r="AU506" s="244" t="s">
        <v>21</v>
      </c>
      <c r="AV506" s="13" t="s">
        <v>21</v>
      </c>
      <c r="AW506" s="13" t="s">
        <v>42</v>
      </c>
      <c r="AX506" s="13" t="s">
        <v>90</v>
      </c>
      <c r="AY506" s="244" t="s">
        <v>152</v>
      </c>
    </row>
    <row r="507" s="2" customFormat="1" ht="16.5" customHeight="1">
      <c r="A507" s="42"/>
      <c r="B507" s="43"/>
      <c r="C507" s="216" t="s">
        <v>1324</v>
      </c>
      <c r="D507" s="216" t="s">
        <v>155</v>
      </c>
      <c r="E507" s="217" t="s">
        <v>1275</v>
      </c>
      <c r="F507" s="218" t="s">
        <v>1276</v>
      </c>
      <c r="G507" s="219" t="s">
        <v>283</v>
      </c>
      <c r="H507" s="220">
        <v>31</v>
      </c>
      <c r="I507" s="221"/>
      <c r="J507" s="222">
        <f>ROUND(I507*H507,2)</f>
        <v>0</v>
      </c>
      <c r="K507" s="218" t="s">
        <v>251</v>
      </c>
      <c r="L507" s="48"/>
      <c r="M507" s="223" t="s">
        <v>44</v>
      </c>
      <c r="N507" s="224" t="s">
        <v>53</v>
      </c>
      <c r="O507" s="88"/>
      <c r="P507" s="225">
        <f>O507*H507</f>
        <v>0</v>
      </c>
      <c r="Q507" s="225">
        <v>0</v>
      </c>
      <c r="R507" s="225">
        <f>Q507*H507</f>
        <v>0</v>
      </c>
      <c r="S507" s="225">
        <v>0</v>
      </c>
      <c r="T507" s="226">
        <f>S507*H507</f>
        <v>0</v>
      </c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R507" s="227" t="s">
        <v>171</v>
      </c>
      <c r="AT507" s="227" t="s">
        <v>155</v>
      </c>
      <c r="AU507" s="227" t="s">
        <v>21</v>
      </c>
      <c r="AY507" s="20" t="s">
        <v>152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20" t="s">
        <v>90</v>
      </c>
      <c r="BK507" s="228">
        <f>ROUND(I507*H507,2)</f>
        <v>0</v>
      </c>
      <c r="BL507" s="20" t="s">
        <v>171</v>
      </c>
      <c r="BM507" s="227" t="s">
        <v>2302</v>
      </c>
    </row>
    <row r="508" s="2" customFormat="1">
      <c r="A508" s="42"/>
      <c r="B508" s="43"/>
      <c r="C508" s="44"/>
      <c r="D508" s="249" t="s">
        <v>253</v>
      </c>
      <c r="E508" s="44"/>
      <c r="F508" s="250" t="s">
        <v>1278</v>
      </c>
      <c r="G508" s="44"/>
      <c r="H508" s="44"/>
      <c r="I508" s="231"/>
      <c r="J508" s="44"/>
      <c r="K508" s="44"/>
      <c r="L508" s="48"/>
      <c r="M508" s="232"/>
      <c r="N508" s="233"/>
      <c r="O508" s="88"/>
      <c r="P508" s="88"/>
      <c r="Q508" s="88"/>
      <c r="R508" s="88"/>
      <c r="S508" s="88"/>
      <c r="T508" s="89"/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T508" s="20" t="s">
        <v>253</v>
      </c>
      <c r="AU508" s="20" t="s">
        <v>21</v>
      </c>
    </row>
    <row r="509" s="13" customFormat="1">
      <c r="A509" s="13"/>
      <c r="B509" s="234"/>
      <c r="C509" s="235"/>
      <c r="D509" s="229" t="s">
        <v>166</v>
      </c>
      <c r="E509" s="236" t="s">
        <v>44</v>
      </c>
      <c r="F509" s="237" t="s">
        <v>2297</v>
      </c>
      <c r="G509" s="235"/>
      <c r="H509" s="238">
        <v>13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166</v>
      </c>
      <c r="AU509" s="244" t="s">
        <v>21</v>
      </c>
      <c r="AV509" s="13" t="s">
        <v>21</v>
      </c>
      <c r="AW509" s="13" t="s">
        <v>42</v>
      </c>
      <c r="AX509" s="13" t="s">
        <v>82</v>
      </c>
      <c r="AY509" s="244" t="s">
        <v>152</v>
      </c>
    </row>
    <row r="510" s="13" customFormat="1">
      <c r="A510" s="13"/>
      <c r="B510" s="234"/>
      <c r="C510" s="235"/>
      <c r="D510" s="229" t="s">
        <v>166</v>
      </c>
      <c r="E510" s="236" t="s">
        <v>44</v>
      </c>
      <c r="F510" s="237" t="s">
        <v>2303</v>
      </c>
      <c r="G510" s="235"/>
      <c r="H510" s="238">
        <v>18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4" t="s">
        <v>166</v>
      </c>
      <c r="AU510" s="244" t="s">
        <v>21</v>
      </c>
      <c r="AV510" s="13" t="s">
        <v>21</v>
      </c>
      <c r="AW510" s="13" t="s">
        <v>42</v>
      </c>
      <c r="AX510" s="13" t="s">
        <v>82</v>
      </c>
      <c r="AY510" s="244" t="s">
        <v>152</v>
      </c>
    </row>
    <row r="511" s="14" customFormat="1">
      <c r="A511" s="14"/>
      <c r="B511" s="251"/>
      <c r="C511" s="252"/>
      <c r="D511" s="229" t="s">
        <v>166</v>
      </c>
      <c r="E511" s="253" t="s">
        <v>44</v>
      </c>
      <c r="F511" s="254" t="s">
        <v>261</v>
      </c>
      <c r="G511" s="252"/>
      <c r="H511" s="255">
        <v>31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1" t="s">
        <v>166</v>
      </c>
      <c r="AU511" s="261" t="s">
        <v>21</v>
      </c>
      <c r="AV511" s="14" t="s">
        <v>171</v>
      </c>
      <c r="AW511" s="14" t="s">
        <v>42</v>
      </c>
      <c r="AX511" s="14" t="s">
        <v>90</v>
      </c>
      <c r="AY511" s="261" t="s">
        <v>152</v>
      </c>
    </row>
    <row r="512" s="2" customFormat="1" ht="16.5" customHeight="1">
      <c r="A512" s="42"/>
      <c r="B512" s="43"/>
      <c r="C512" s="216" t="s">
        <v>1329</v>
      </c>
      <c r="D512" s="216" t="s">
        <v>155</v>
      </c>
      <c r="E512" s="217" t="s">
        <v>1281</v>
      </c>
      <c r="F512" s="218" t="s">
        <v>1282</v>
      </c>
      <c r="G512" s="219" t="s">
        <v>283</v>
      </c>
      <c r="H512" s="220">
        <v>266</v>
      </c>
      <c r="I512" s="221"/>
      <c r="J512" s="222">
        <f>ROUND(I512*H512,2)</f>
        <v>0</v>
      </c>
      <c r="K512" s="218" t="s">
        <v>251</v>
      </c>
      <c r="L512" s="48"/>
      <c r="M512" s="223" t="s">
        <v>44</v>
      </c>
      <c r="N512" s="224" t="s">
        <v>53</v>
      </c>
      <c r="O512" s="88"/>
      <c r="P512" s="225">
        <f>O512*H512</f>
        <v>0</v>
      </c>
      <c r="Q512" s="225">
        <v>0</v>
      </c>
      <c r="R512" s="225">
        <f>Q512*H512</f>
        <v>0</v>
      </c>
      <c r="S512" s="225">
        <v>0</v>
      </c>
      <c r="T512" s="226">
        <f>S512*H512</f>
        <v>0</v>
      </c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R512" s="227" t="s">
        <v>171</v>
      </c>
      <c r="AT512" s="227" t="s">
        <v>155</v>
      </c>
      <c r="AU512" s="227" t="s">
        <v>21</v>
      </c>
      <c r="AY512" s="20" t="s">
        <v>152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20" t="s">
        <v>90</v>
      </c>
      <c r="BK512" s="228">
        <f>ROUND(I512*H512,2)</f>
        <v>0</v>
      </c>
      <c r="BL512" s="20" t="s">
        <v>171</v>
      </c>
      <c r="BM512" s="227" t="s">
        <v>2304</v>
      </c>
    </row>
    <row r="513" s="2" customFormat="1">
      <c r="A513" s="42"/>
      <c r="B513" s="43"/>
      <c r="C513" s="44"/>
      <c r="D513" s="249" t="s">
        <v>253</v>
      </c>
      <c r="E513" s="44"/>
      <c r="F513" s="250" t="s">
        <v>1284</v>
      </c>
      <c r="G513" s="44"/>
      <c r="H513" s="44"/>
      <c r="I513" s="231"/>
      <c r="J513" s="44"/>
      <c r="K513" s="44"/>
      <c r="L513" s="48"/>
      <c r="M513" s="232"/>
      <c r="N513" s="233"/>
      <c r="O513" s="88"/>
      <c r="P513" s="88"/>
      <c r="Q513" s="88"/>
      <c r="R513" s="88"/>
      <c r="S513" s="88"/>
      <c r="T513" s="89"/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T513" s="20" t="s">
        <v>253</v>
      </c>
      <c r="AU513" s="20" t="s">
        <v>21</v>
      </c>
    </row>
    <row r="514" s="13" customFormat="1">
      <c r="A514" s="13"/>
      <c r="B514" s="234"/>
      <c r="C514" s="235"/>
      <c r="D514" s="229" t="s">
        <v>166</v>
      </c>
      <c r="E514" s="236" t="s">
        <v>44</v>
      </c>
      <c r="F514" s="237" t="s">
        <v>2297</v>
      </c>
      <c r="G514" s="235"/>
      <c r="H514" s="238">
        <v>13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166</v>
      </c>
      <c r="AU514" s="244" t="s">
        <v>21</v>
      </c>
      <c r="AV514" s="13" t="s">
        <v>21</v>
      </c>
      <c r="AW514" s="13" t="s">
        <v>42</v>
      </c>
      <c r="AX514" s="13" t="s">
        <v>82</v>
      </c>
      <c r="AY514" s="244" t="s">
        <v>152</v>
      </c>
    </row>
    <row r="515" s="13" customFormat="1">
      <c r="A515" s="13"/>
      <c r="B515" s="234"/>
      <c r="C515" s="235"/>
      <c r="D515" s="229" t="s">
        <v>166</v>
      </c>
      <c r="E515" s="236" t="s">
        <v>44</v>
      </c>
      <c r="F515" s="237" t="s">
        <v>2305</v>
      </c>
      <c r="G515" s="235"/>
      <c r="H515" s="238">
        <v>253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166</v>
      </c>
      <c r="AU515" s="244" t="s">
        <v>21</v>
      </c>
      <c r="AV515" s="13" t="s">
        <v>21</v>
      </c>
      <c r="AW515" s="13" t="s">
        <v>42</v>
      </c>
      <c r="AX515" s="13" t="s">
        <v>82</v>
      </c>
      <c r="AY515" s="244" t="s">
        <v>152</v>
      </c>
    </row>
    <row r="516" s="14" customFormat="1">
      <c r="A516" s="14"/>
      <c r="B516" s="251"/>
      <c r="C516" s="252"/>
      <c r="D516" s="229" t="s">
        <v>166</v>
      </c>
      <c r="E516" s="253" t="s">
        <v>44</v>
      </c>
      <c r="F516" s="254" t="s">
        <v>261</v>
      </c>
      <c r="G516" s="252"/>
      <c r="H516" s="255">
        <v>266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1" t="s">
        <v>166</v>
      </c>
      <c r="AU516" s="261" t="s">
        <v>21</v>
      </c>
      <c r="AV516" s="14" t="s">
        <v>171</v>
      </c>
      <c r="AW516" s="14" t="s">
        <v>42</v>
      </c>
      <c r="AX516" s="14" t="s">
        <v>90</v>
      </c>
      <c r="AY516" s="261" t="s">
        <v>152</v>
      </c>
    </row>
    <row r="517" s="2" customFormat="1" ht="16.5" customHeight="1">
      <c r="A517" s="42"/>
      <c r="B517" s="43"/>
      <c r="C517" s="216" t="s">
        <v>1333</v>
      </c>
      <c r="D517" s="216" t="s">
        <v>155</v>
      </c>
      <c r="E517" s="217" t="s">
        <v>1290</v>
      </c>
      <c r="F517" s="218" t="s">
        <v>1291</v>
      </c>
      <c r="G517" s="219" t="s">
        <v>283</v>
      </c>
      <c r="H517" s="220">
        <v>302.56999999999999</v>
      </c>
      <c r="I517" s="221"/>
      <c r="J517" s="222">
        <f>ROUND(I517*H517,2)</f>
        <v>0</v>
      </c>
      <c r="K517" s="218" t="s">
        <v>251</v>
      </c>
      <c r="L517" s="48"/>
      <c r="M517" s="223" t="s">
        <v>44</v>
      </c>
      <c r="N517" s="224" t="s">
        <v>53</v>
      </c>
      <c r="O517" s="88"/>
      <c r="P517" s="225">
        <f>O517*H517</f>
        <v>0</v>
      </c>
      <c r="Q517" s="225">
        <v>0</v>
      </c>
      <c r="R517" s="225">
        <f>Q517*H517</f>
        <v>0</v>
      </c>
      <c r="S517" s="225">
        <v>0</v>
      </c>
      <c r="T517" s="226">
        <f>S517*H517</f>
        <v>0</v>
      </c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R517" s="227" t="s">
        <v>171</v>
      </c>
      <c r="AT517" s="227" t="s">
        <v>155</v>
      </c>
      <c r="AU517" s="227" t="s">
        <v>21</v>
      </c>
      <c r="AY517" s="20" t="s">
        <v>152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20" t="s">
        <v>90</v>
      </c>
      <c r="BK517" s="228">
        <f>ROUND(I517*H517,2)</f>
        <v>0</v>
      </c>
      <c r="BL517" s="20" t="s">
        <v>171</v>
      </c>
      <c r="BM517" s="227" t="s">
        <v>2306</v>
      </c>
    </row>
    <row r="518" s="2" customFormat="1">
      <c r="A518" s="42"/>
      <c r="B518" s="43"/>
      <c r="C518" s="44"/>
      <c r="D518" s="249" t="s">
        <v>253</v>
      </c>
      <c r="E518" s="44"/>
      <c r="F518" s="250" t="s">
        <v>1293</v>
      </c>
      <c r="G518" s="44"/>
      <c r="H518" s="44"/>
      <c r="I518" s="231"/>
      <c r="J518" s="44"/>
      <c r="K518" s="44"/>
      <c r="L518" s="48"/>
      <c r="M518" s="232"/>
      <c r="N518" s="233"/>
      <c r="O518" s="88"/>
      <c r="P518" s="88"/>
      <c r="Q518" s="88"/>
      <c r="R518" s="88"/>
      <c r="S518" s="88"/>
      <c r="T518" s="89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T518" s="20" t="s">
        <v>253</v>
      </c>
      <c r="AU518" s="20" t="s">
        <v>21</v>
      </c>
    </row>
    <row r="519" s="13" customFormat="1">
      <c r="A519" s="13"/>
      <c r="B519" s="234"/>
      <c r="C519" s="235"/>
      <c r="D519" s="229" t="s">
        <v>166</v>
      </c>
      <c r="E519" s="236" t="s">
        <v>44</v>
      </c>
      <c r="F519" s="237" t="s">
        <v>2193</v>
      </c>
      <c r="G519" s="235"/>
      <c r="H519" s="238">
        <v>302.56999999999999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166</v>
      </c>
      <c r="AU519" s="244" t="s">
        <v>21</v>
      </c>
      <c r="AV519" s="13" t="s">
        <v>21</v>
      </c>
      <c r="AW519" s="13" t="s">
        <v>42</v>
      </c>
      <c r="AX519" s="13" t="s">
        <v>90</v>
      </c>
      <c r="AY519" s="244" t="s">
        <v>152</v>
      </c>
    </row>
    <row r="520" s="2" customFormat="1" ht="16.5" customHeight="1">
      <c r="A520" s="42"/>
      <c r="B520" s="43"/>
      <c r="C520" s="216" t="s">
        <v>1337</v>
      </c>
      <c r="D520" s="216" t="s">
        <v>155</v>
      </c>
      <c r="E520" s="217" t="s">
        <v>1296</v>
      </c>
      <c r="F520" s="218" t="s">
        <v>1297</v>
      </c>
      <c r="G520" s="219" t="s">
        <v>283</v>
      </c>
      <c r="H520" s="220">
        <v>537.57000000000005</v>
      </c>
      <c r="I520" s="221"/>
      <c r="J520" s="222">
        <f>ROUND(I520*H520,2)</f>
        <v>0</v>
      </c>
      <c r="K520" s="218" t="s">
        <v>251</v>
      </c>
      <c r="L520" s="48"/>
      <c r="M520" s="223" t="s">
        <v>44</v>
      </c>
      <c r="N520" s="224" t="s">
        <v>53</v>
      </c>
      <c r="O520" s="88"/>
      <c r="P520" s="225">
        <f>O520*H520</f>
        <v>0</v>
      </c>
      <c r="Q520" s="225">
        <v>0</v>
      </c>
      <c r="R520" s="225">
        <f>Q520*H520</f>
        <v>0</v>
      </c>
      <c r="S520" s="225">
        <v>0</v>
      </c>
      <c r="T520" s="226">
        <f>S520*H520</f>
        <v>0</v>
      </c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R520" s="227" t="s">
        <v>171</v>
      </c>
      <c r="AT520" s="227" t="s">
        <v>155</v>
      </c>
      <c r="AU520" s="227" t="s">
        <v>21</v>
      </c>
      <c r="AY520" s="20" t="s">
        <v>152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20" t="s">
        <v>90</v>
      </c>
      <c r="BK520" s="228">
        <f>ROUND(I520*H520,2)</f>
        <v>0</v>
      </c>
      <c r="BL520" s="20" t="s">
        <v>171</v>
      </c>
      <c r="BM520" s="227" t="s">
        <v>2307</v>
      </c>
    </row>
    <row r="521" s="2" customFormat="1">
      <c r="A521" s="42"/>
      <c r="B521" s="43"/>
      <c r="C521" s="44"/>
      <c r="D521" s="249" t="s">
        <v>253</v>
      </c>
      <c r="E521" s="44"/>
      <c r="F521" s="250" t="s">
        <v>1299</v>
      </c>
      <c r="G521" s="44"/>
      <c r="H521" s="44"/>
      <c r="I521" s="231"/>
      <c r="J521" s="44"/>
      <c r="K521" s="44"/>
      <c r="L521" s="48"/>
      <c r="M521" s="232"/>
      <c r="N521" s="233"/>
      <c r="O521" s="88"/>
      <c r="P521" s="88"/>
      <c r="Q521" s="88"/>
      <c r="R521" s="88"/>
      <c r="S521" s="88"/>
      <c r="T521" s="89"/>
      <c r="U521" s="42"/>
      <c r="V521" s="42"/>
      <c r="W521" s="42"/>
      <c r="X521" s="42"/>
      <c r="Y521" s="42"/>
      <c r="Z521" s="42"/>
      <c r="AA521" s="42"/>
      <c r="AB521" s="42"/>
      <c r="AC521" s="42"/>
      <c r="AD521" s="42"/>
      <c r="AE521" s="42"/>
      <c r="AT521" s="20" t="s">
        <v>253</v>
      </c>
      <c r="AU521" s="20" t="s">
        <v>21</v>
      </c>
    </row>
    <row r="522" s="13" customFormat="1">
      <c r="A522" s="13"/>
      <c r="B522" s="234"/>
      <c r="C522" s="235"/>
      <c r="D522" s="229" t="s">
        <v>166</v>
      </c>
      <c r="E522" s="236" t="s">
        <v>44</v>
      </c>
      <c r="F522" s="237" t="s">
        <v>2193</v>
      </c>
      <c r="G522" s="235"/>
      <c r="H522" s="238">
        <v>302.56999999999999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166</v>
      </c>
      <c r="AU522" s="244" t="s">
        <v>21</v>
      </c>
      <c r="AV522" s="13" t="s">
        <v>21</v>
      </c>
      <c r="AW522" s="13" t="s">
        <v>42</v>
      </c>
      <c r="AX522" s="13" t="s">
        <v>82</v>
      </c>
      <c r="AY522" s="244" t="s">
        <v>152</v>
      </c>
    </row>
    <row r="523" s="13" customFormat="1">
      <c r="A523" s="13"/>
      <c r="B523" s="234"/>
      <c r="C523" s="235"/>
      <c r="D523" s="229" t="s">
        <v>166</v>
      </c>
      <c r="E523" s="236" t="s">
        <v>44</v>
      </c>
      <c r="F523" s="237" t="s">
        <v>2184</v>
      </c>
      <c r="G523" s="235"/>
      <c r="H523" s="238">
        <v>235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166</v>
      </c>
      <c r="AU523" s="244" t="s">
        <v>21</v>
      </c>
      <c r="AV523" s="13" t="s">
        <v>21</v>
      </c>
      <c r="AW523" s="13" t="s">
        <v>42</v>
      </c>
      <c r="AX523" s="13" t="s">
        <v>82</v>
      </c>
      <c r="AY523" s="244" t="s">
        <v>152</v>
      </c>
    </row>
    <row r="524" s="14" customFormat="1">
      <c r="A524" s="14"/>
      <c r="B524" s="251"/>
      <c r="C524" s="252"/>
      <c r="D524" s="229" t="s">
        <v>166</v>
      </c>
      <c r="E524" s="253" t="s">
        <v>44</v>
      </c>
      <c r="F524" s="254" t="s">
        <v>261</v>
      </c>
      <c r="G524" s="252"/>
      <c r="H524" s="255">
        <v>537.57000000000005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1" t="s">
        <v>166</v>
      </c>
      <c r="AU524" s="261" t="s">
        <v>21</v>
      </c>
      <c r="AV524" s="14" t="s">
        <v>171</v>
      </c>
      <c r="AW524" s="14" t="s">
        <v>42</v>
      </c>
      <c r="AX524" s="14" t="s">
        <v>90</v>
      </c>
      <c r="AY524" s="261" t="s">
        <v>152</v>
      </c>
    </row>
    <row r="525" s="2" customFormat="1" ht="16.5" customHeight="1">
      <c r="A525" s="42"/>
      <c r="B525" s="43"/>
      <c r="C525" s="216" t="s">
        <v>1340</v>
      </c>
      <c r="D525" s="216" t="s">
        <v>155</v>
      </c>
      <c r="E525" s="217" t="s">
        <v>1302</v>
      </c>
      <c r="F525" s="218" t="s">
        <v>1303</v>
      </c>
      <c r="G525" s="219" t="s">
        <v>432</v>
      </c>
      <c r="H525" s="220">
        <v>4</v>
      </c>
      <c r="I525" s="221"/>
      <c r="J525" s="222">
        <f>ROUND(I525*H525,2)</f>
        <v>0</v>
      </c>
      <c r="K525" s="218" t="s">
        <v>251</v>
      </c>
      <c r="L525" s="48"/>
      <c r="M525" s="223" t="s">
        <v>44</v>
      </c>
      <c r="N525" s="224" t="s">
        <v>53</v>
      </c>
      <c r="O525" s="88"/>
      <c r="P525" s="225">
        <f>O525*H525</f>
        <v>0</v>
      </c>
      <c r="Q525" s="225">
        <v>0.45937</v>
      </c>
      <c r="R525" s="225">
        <f>Q525*H525</f>
        <v>1.83748</v>
      </c>
      <c r="S525" s="225">
        <v>0</v>
      </c>
      <c r="T525" s="226">
        <f>S525*H525</f>
        <v>0</v>
      </c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R525" s="227" t="s">
        <v>171</v>
      </c>
      <c r="AT525" s="227" t="s">
        <v>155</v>
      </c>
      <c r="AU525" s="227" t="s">
        <v>21</v>
      </c>
      <c r="AY525" s="20" t="s">
        <v>152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20" t="s">
        <v>90</v>
      </c>
      <c r="BK525" s="228">
        <f>ROUND(I525*H525,2)</f>
        <v>0</v>
      </c>
      <c r="BL525" s="20" t="s">
        <v>171</v>
      </c>
      <c r="BM525" s="227" t="s">
        <v>2308</v>
      </c>
    </row>
    <row r="526" s="2" customFormat="1">
      <c r="A526" s="42"/>
      <c r="B526" s="43"/>
      <c r="C526" s="44"/>
      <c r="D526" s="249" t="s">
        <v>253</v>
      </c>
      <c r="E526" s="44"/>
      <c r="F526" s="250" t="s">
        <v>1305</v>
      </c>
      <c r="G526" s="44"/>
      <c r="H526" s="44"/>
      <c r="I526" s="231"/>
      <c r="J526" s="44"/>
      <c r="K526" s="44"/>
      <c r="L526" s="48"/>
      <c r="M526" s="232"/>
      <c r="N526" s="233"/>
      <c r="O526" s="88"/>
      <c r="P526" s="88"/>
      <c r="Q526" s="88"/>
      <c r="R526" s="88"/>
      <c r="S526" s="88"/>
      <c r="T526" s="89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T526" s="20" t="s">
        <v>253</v>
      </c>
      <c r="AU526" s="20" t="s">
        <v>21</v>
      </c>
    </row>
    <row r="527" s="13" customFormat="1">
      <c r="A527" s="13"/>
      <c r="B527" s="234"/>
      <c r="C527" s="235"/>
      <c r="D527" s="229" t="s">
        <v>166</v>
      </c>
      <c r="E527" s="236" t="s">
        <v>44</v>
      </c>
      <c r="F527" s="237" t="s">
        <v>2175</v>
      </c>
      <c r="G527" s="235"/>
      <c r="H527" s="238">
        <v>2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166</v>
      </c>
      <c r="AU527" s="244" t="s">
        <v>21</v>
      </c>
      <c r="AV527" s="13" t="s">
        <v>21</v>
      </c>
      <c r="AW527" s="13" t="s">
        <v>42</v>
      </c>
      <c r="AX527" s="13" t="s">
        <v>82</v>
      </c>
      <c r="AY527" s="244" t="s">
        <v>152</v>
      </c>
    </row>
    <row r="528" s="13" customFormat="1">
      <c r="A528" s="13"/>
      <c r="B528" s="234"/>
      <c r="C528" s="235"/>
      <c r="D528" s="229" t="s">
        <v>166</v>
      </c>
      <c r="E528" s="236" t="s">
        <v>44</v>
      </c>
      <c r="F528" s="237" t="s">
        <v>2176</v>
      </c>
      <c r="G528" s="235"/>
      <c r="H528" s="238">
        <v>2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4" t="s">
        <v>166</v>
      </c>
      <c r="AU528" s="244" t="s">
        <v>21</v>
      </c>
      <c r="AV528" s="13" t="s">
        <v>21</v>
      </c>
      <c r="AW528" s="13" t="s">
        <v>42</v>
      </c>
      <c r="AX528" s="13" t="s">
        <v>82</v>
      </c>
      <c r="AY528" s="244" t="s">
        <v>152</v>
      </c>
    </row>
    <row r="529" s="14" customFormat="1">
      <c r="A529" s="14"/>
      <c r="B529" s="251"/>
      <c r="C529" s="252"/>
      <c r="D529" s="229" t="s">
        <v>166</v>
      </c>
      <c r="E529" s="253" t="s">
        <v>44</v>
      </c>
      <c r="F529" s="254" t="s">
        <v>261</v>
      </c>
      <c r="G529" s="252"/>
      <c r="H529" s="255">
        <v>4</v>
      </c>
      <c r="I529" s="256"/>
      <c r="J529" s="252"/>
      <c r="K529" s="252"/>
      <c r="L529" s="257"/>
      <c r="M529" s="258"/>
      <c r="N529" s="259"/>
      <c r="O529" s="259"/>
      <c r="P529" s="259"/>
      <c r="Q529" s="259"/>
      <c r="R529" s="259"/>
      <c r="S529" s="259"/>
      <c r="T529" s="26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1" t="s">
        <v>166</v>
      </c>
      <c r="AU529" s="261" t="s">
        <v>21</v>
      </c>
      <c r="AV529" s="14" t="s">
        <v>171</v>
      </c>
      <c r="AW529" s="14" t="s">
        <v>42</v>
      </c>
      <c r="AX529" s="14" t="s">
        <v>90</v>
      </c>
      <c r="AY529" s="261" t="s">
        <v>152</v>
      </c>
    </row>
    <row r="530" s="2" customFormat="1" ht="16.5" customHeight="1">
      <c r="A530" s="42"/>
      <c r="B530" s="43"/>
      <c r="C530" s="216" t="s">
        <v>1345</v>
      </c>
      <c r="D530" s="216" t="s">
        <v>155</v>
      </c>
      <c r="E530" s="217" t="s">
        <v>1308</v>
      </c>
      <c r="F530" s="218" t="s">
        <v>1309</v>
      </c>
      <c r="G530" s="219" t="s">
        <v>432</v>
      </c>
      <c r="H530" s="220">
        <v>30</v>
      </c>
      <c r="I530" s="221"/>
      <c r="J530" s="222">
        <f>ROUND(I530*H530,2)</f>
        <v>0</v>
      </c>
      <c r="K530" s="218" t="s">
        <v>251</v>
      </c>
      <c r="L530" s="48"/>
      <c r="M530" s="223" t="s">
        <v>44</v>
      </c>
      <c r="N530" s="224" t="s">
        <v>53</v>
      </c>
      <c r="O530" s="88"/>
      <c r="P530" s="225">
        <f>O530*H530</f>
        <v>0</v>
      </c>
      <c r="Q530" s="225">
        <v>0.040000000000000001</v>
      </c>
      <c r="R530" s="225">
        <f>Q530*H530</f>
        <v>1.2</v>
      </c>
      <c r="S530" s="225">
        <v>0</v>
      </c>
      <c r="T530" s="226">
        <f>S530*H530</f>
        <v>0</v>
      </c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R530" s="227" t="s">
        <v>171</v>
      </c>
      <c r="AT530" s="227" t="s">
        <v>155</v>
      </c>
      <c r="AU530" s="227" t="s">
        <v>21</v>
      </c>
      <c r="AY530" s="20" t="s">
        <v>152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20" t="s">
        <v>90</v>
      </c>
      <c r="BK530" s="228">
        <f>ROUND(I530*H530,2)</f>
        <v>0</v>
      </c>
      <c r="BL530" s="20" t="s">
        <v>171</v>
      </c>
      <c r="BM530" s="227" t="s">
        <v>2309</v>
      </c>
    </row>
    <row r="531" s="2" customFormat="1">
      <c r="A531" s="42"/>
      <c r="B531" s="43"/>
      <c r="C531" s="44"/>
      <c r="D531" s="249" t="s">
        <v>253</v>
      </c>
      <c r="E531" s="44"/>
      <c r="F531" s="250" t="s">
        <v>1311</v>
      </c>
      <c r="G531" s="44"/>
      <c r="H531" s="44"/>
      <c r="I531" s="231"/>
      <c r="J531" s="44"/>
      <c r="K531" s="44"/>
      <c r="L531" s="48"/>
      <c r="M531" s="232"/>
      <c r="N531" s="233"/>
      <c r="O531" s="88"/>
      <c r="P531" s="88"/>
      <c r="Q531" s="88"/>
      <c r="R531" s="88"/>
      <c r="S531" s="88"/>
      <c r="T531" s="89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T531" s="20" t="s">
        <v>253</v>
      </c>
      <c r="AU531" s="20" t="s">
        <v>21</v>
      </c>
    </row>
    <row r="532" s="13" customFormat="1">
      <c r="A532" s="13"/>
      <c r="B532" s="234"/>
      <c r="C532" s="235"/>
      <c r="D532" s="229" t="s">
        <v>166</v>
      </c>
      <c r="E532" s="236" t="s">
        <v>44</v>
      </c>
      <c r="F532" s="237" t="s">
        <v>2310</v>
      </c>
      <c r="G532" s="235"/>
      <c r="H532" s="238">
        <v>19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166</v>
      </c>
      <c r="AU532" s="244" t="s">
        <v>21</v>
      </c>
      <c r="AV532" s="13" t="s">
        <v>21</v>
      </c>
      <c r="AW532" s="13" t="s">
        <v>42</v>
      </c>
      <c r="AX532" s="13" t="s">
        <v>82</v>
      </c>
      <c r="AY532" s="244" t="s">
        <v>152</v>
      </c>
    </row>
    <row r="533" s="13" customFormat="1">
      <c r="A533" s="13"/>
      <c r="B533" s="234"/>
      <c r="C533" s="235"/>
      <c r="D533" s="229" t="s">
        <v>166</v>
      </c>
      <c r="E533" s="236" t="s">
        <v>44</v>
      </c>
      <c r="F533" s="237" t="s">
        <v>2311</v>
      </c>
      <c r="G533" s="235"/>
      <c r="H533" s="238">
        <v>11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166</v>
      </c>
      <c r="AU533" s="244" t="s">
        <v>21</v>
      </c>
      <c r="AV533" s="13" t="s">
        <v>21</v>
      </c>
      <c r="AW533" s="13" t="s">
        <v>42</v>
      </c>
      <c r="AX533" s="13" t="s">
        <v>82</v>
      </c>
      <c r="AY533" s="244" t="s">
        <v>152</v>
      </c>
    </row>
    <row r="534" s="14" customFormat="1">
      <c r="A534" s="14"/>
      <c r="B534" s="251"/>
      <c r="C534" s="252"/>
      <c r="D534" s="229" t="s">
        <v>166</v>
      </c>
      <c r="E534" s="253" t="s">
        <v>44</v>
      </c>
      <c r="F534" s="254" t="s">
        <v>261</v>
      </c>
      <c r="G534" s="252"/>
      <c r="H534" s="255">
        <v>30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1" t="s">
        <v>166</v>
      </c>
      <c r="AU534" s="261" t="s">
        <v>21</v>
      </c>
      <c r="AV534" s="14" t="s">
        <v>171</v>
      </c>
      <c r="AW534" s="14" t="s">
        <v>42</v>
      </c>
      <c r="AX534" s="14" t="s">
        <v>90</v>
      </c>
      <c r="AY534" s="261" t="s">
        <v>152</v>
      </c>
    </row>
    <row r="535" s="2" customFormat="1" ht="16.5" customHeight="1">
      <c r="A535" s="42"/>
      <c r="B535" s="43"/>
      <c r="C535" s="262" t="s">
        <v>1347</v>
      </c>
      <c r="D535" s="262" t="s">
        <v>391</v>
      </c>
      <c r="E535" s="263" t="s">
        <v>1313</v>
      </c>
      <c r="F535" s="264" t="s">
        <v>1314</v>
      </c>
      <c r="G535" s="265" t="s">
        <v>432</v>
      </c>
      <c r="H535" s="266">
        <v>30</v>
      </c>
      <c r="I535" s="267"/>
      <c r="J535" s="268">
        <f>ROUND(I535*H535,2)</f>
        <v>0</v>
      </c>
      <c r="K535" s="264" t="s">
        <v>251</v>
      </c>
      <c r="L535" s="269"/>
      <c r="M535" s="270" t="s">
        <v>44</v>
      </c>
      <c r="N535" s="271" t="s">
        <v>53</v>
      </c>
      <c r="O535" s="88"/>
      <c r="P535" s="225">
        <f>O535*H535</f>
        <v>0</v>
      </c>
      <c r="Q535" s="225">
        <v>0.013299999999999999</v>
      </c>
      <c r="R535" s="225">
        <f>Q535*H535</f>
        <v>0.39899999999999997</v>
      </c>
      <c r="S535" s="225">
        <v>0</v>
      </c>
      <c r="T535" s="226">
        <f>S535*H535</f>
        <v>0</v>
      </c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R535" s="227" t="s">
        <v>188</v>
      </c>
      <c r="AT535" s="227" t="s">
        <v>391</v>
      </c>
      <c r="AU535" s="227" t="s">
        <v>21</v>
      </c>
      <c r="AY535" s="20" t="s">
        <v>152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20" t="s">
        <v>90</v>
      </c>
      <c r="BK535" s="228">
        <f>ROUND(I535*H535,2)</f>
        <v>0</v>
      </c>
      <c r="BL535" s="20" t="s">
        <v>171</v>
      </c>
      <c r="BM535" s="227" t="s">
        <v>2312</v>
      </c>
    </row>
    <row r="536" s="13" customFormat="1">
      <c r="A536" s="13"/>
      <c r="B536" s="234"/>
      <c r="C536" s="235"/>
      <c r="D536" s="229" t="s">
        <v>166</v>
      </c>
      <c r="E536" s="236" t="s">
        <v>44</v>
      </c>
      <c r="F536" s="237" t="s">
        <v>2313</v>
      </c>
      <c r="G536" s="235"/>
      <c r="H536" s="238">
        <v>19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166</v>
      </c>
      <c r="AU536" s="244" t="s">
        <v>21</v>
      </c>
      <c r="AV536" s="13" t="s">
        <v>21</v>
      </c>
      <c r="AW536" s="13" t="s">
        <v>42</v>
      </c>
      <c r="AX536" s="13" t="s">
        <v>82</v>
      </c>
      <c r="AY536" s="244" t="s">
        <v>152</v>
      </c>
    </row>
    <row r="537" s="13" customFormat="1">
      <c r="A537" s="13"/>
      <c r="B537" s="234"/>
      <c r="C537" s="235"/>
      <c r="D537" s="229" t="s">
        <v>166</v>
      </c>
      <c r="E537" s="236" t="s">
        <v>44</v>
      </c>
      <c r="F537" s="237" t="s">
        <v>2314</v>
      </c>
      <c r="G537" s="235"/>
      <c r="H537" s="238">
        <v>11</v>
      </c>
      <c r="I537" s="239"/>
      <c r="J537" s="235"/>
      <c r="K537" s="235"/>
      <c r="L537" s="240"/>
      <c r="M537" s="241"/>
      <c r="N537" s="242"/>
      <c r="O537" s="242"/>
      <c r="P537" s="242"/>
      <c r="Q537" s="242"/>
      <c r="R537" s="242"/>
      <c r="S537" s="242"/>
      <c r="T537" s="24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4" t="s">
        <v>166</v>
      </c>
      <c r="AU537" s="244" t="s">
        <v>21</v>
      </c>
      <c r="AV537" s="13" t="s">
        <v>21</v>
      </c>
      <c r="AW537" s="13" t="s">
        <v>42</v>
      </c>
      <c r="AX537" s="13" t="s">
        <v>82</v>
      </c>
      <c r="AY537" s="244" t="s">
        <v>152</v>
      </c>
    </row>
    <row r="538" s="14" customFormat="1">
      <c r="A538" s="14"/>
      <c r="B538" s="251"/>
      <c r="C538" s="252"/>
      <c r="D538" s="229" t="s">
        <v>166</v>
      </c>
      <c r="E538" s="253" t="s">
        <v>44</v>
      </c>
      <c r="F538" s="254" t="s">
        <v>261</v>
      </c>
      <c r="G538" s="252"/>
      <c r="H538" s="255">
        <v>30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1" t="s">
        <v>166</v>
      </c>
      <c r="AU538" s="261" t="s">
        <v>21</v>
      </c>
      <c r="AV538" s="14" t="s">
        <v>171</v>
      </c>
      <c r="AW538" s="14" t="s">
        <v>42</v>
      </c>
      <c r="AX538" s="14" t="s">
        <v>90</v>
      </c>
      <c r="AY538" s="261" t="s">
        <v>152</v>
      </c>
    </row>
    <row r="539" s="2" customFormat="1" ht="16.5" customHeight="1">
      <c r="A539" s="42"/>
      <c r="B539" s="43"/>
      <c r="C539" s="262" t="s">
        <v>1353</v>
      </c>
      <c r="D539" s="262" t="s">
        <v>391</v>
      </c>
      <c r="E539" s="263" t="s">
        <v>2315</v>
      </c>
      <c r="F539" s="264" t="s">
        <v>2316</v>
      </c>
      <c r="G539" s="265" t="s">
        <v>432</v>
      </c>
      <c r="H539" s="266">
        <v>30</v>
      </c>
      <c r="I539" s="267"/>
      <c r="J539" s="268">
        <f>ROUND(I539*H539,2)</f>
        <v>0</v>
      </c>
      <c r="K539" s="264" t="s">
        <v>251</v>
      </c>
      <c r="L539" s="269"/>
      <c r="M539" s="270" t="s">
        <v>44</v>
      </c>
      <c r="N539" s="271" t="s">
        <v>53</v>
      </c>
      <c r="O539" s="88"/>
      <c r="P539" s="225">
        <f>O539*H539</f>
        <v>0</v>
      </c>
      <c r="Q539" s="225">
        <v>0.00029999999999999997</v>
      </c>
      <c r="R539" s="225">
        <f>Q539*H539</f>
        <v>0.0089999999999999993</v>
      </c>
      <c r="S539" s="225">
        <v>0</v>
      </c>
      <c r="T539" s="226">
        <f>S539*H539</f>
        <v>0</v>
      </c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R539" s="227" t="s">
        <v>188</v>
      </c>
      <c r="AT539" s="227" t="s">
        <v>391</v>
      </c>
      <c r="AU539" s="227" t="s">
        <v>21</v>
      </c>
      <c r="AY539" s="20" t="s">
        <v>152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20" t="s">
        <v>90</v>
      </c>
      <c r="BK539" s="228">
        <f>ROUND(I539*H539,2)</f>
        <v>0</v>
      </c>
      <c r="BL539" s="20" t="s">
        <v>171</v>
      </c>
      <c r="BM539" s="227" t="s">
        <v>2317</v>
      </c>
    </row>
    <row r="540" s="13" customFormat="1">
      <c r="A540" s="13"/>
      <c r="B540" s="234"/>
      <c r="C540" s="235"/>
      <c r="D540" s="229" t="s">
        <v>166</v>
      </c>
      <c r="E540" s="236" t="s">
        <v>44</v>
      </c>
      <c r="F540" s="237" t="s">
        <v>2313</v>
      </c>
      <c r="G540" s="235"/>
      <c r="H540" s="238">
        <v>19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166</v>
      </c>
      <c r="AU540" s="244" t="s">
        <v>21</v>
      </c>
      <c r="AV540" s="13" t="s">
        <v>21</v>
      </c>
      <c r="AW540" s="13" t="s">
        <v>42</v>
      </c>
      <c r="AX540" s="13" t="s">
        <v>82</v>
      </c>
      <c r="AY540" s="244" t="s">
        <v>152</v>
      </c>
    </row>
    <row r="541" s="13" customFormat="1">
      <c r="A541" s="13"/>
      <c r="B541" s="234"/>
      <c r="C541" s="235"/>
      <c r="D541" s="229" t="s">
        <v>166</v>
      </c>
      <c r="E541" s="236" t="s">
        <v>44</v>
      </c>
      <c r="F541" s="237" t="s">
        <v>2314</v>
      </c>
      <c r="G541" s="235"/>
      <c r="H541" s="238">
        <v>11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166</v>
      </c>
      <c r="AU541" s="244" t="s">
        <v>21</v>
      </c>
      <c r="AV541" s="13" t="s">
        <v>21</v>
      </c>
      <c r="AW541" s="13" t="s">
        <v>42</v>
      </c>
      <c r="AX541" s="13" t="s">
        <v>82</v>
      </c>
      <c r="AY541" s="244" t="s">
        <v>152</v>
      </c>
    </row>
    <row r="542" s="14" customFormat="1">
      <c r="A542" s="14"/>
      <c r="B542" s="251"/>
      <c r="C542" s="252"/>
      <c r="D542" s="229" t="s">
        <v>166</v>
      </c>
      <c r="E542" s="253" t="s">
        <v>44</v>
      </c>
      <c r="F542" s="254" t="s">
        <v>261</v>
      </c>
      <c r="G542" s="252"/>
      <c r="H542" s="255">
        <v>30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1" t="s">
        <v>166</v>
      </c>
      <c r="AU542" s="261" t="s">
        <v>21</v>
      </c>
      <c r="AV542" s="14" t="s">
        <v>171</v>
      </c>
      <c r="AW542" s="14" t="s">
        <v>42</v>
      </c>
      <c r="AX542" s="14" t="s">
        <v>90</v>
      </c>
      <c r="AY542" s="261" t="s">
        <v>152</v>
      </c>
    </row>
    <row r="543" s="2" customFormat="1" ht="16.5" customHeight="1">
      <c r="A543" s="42"/>
      <c r="B543" s="43"/>
      <c r="C543" s="216" t="s">
        <v>1357</v>
      </c>
      <c r="D543" s="216" t="s">
        <v>155</v>
      </c>
      <c r="E543" s="217" t="s">
        <v>1325</v>
      </c>
      <c r="F543" s="218" t="s">
        <v>1326</v>
      </c>
      <c r="G543" s="219" t="s">
        <v>432</v>
      </c>
      <c r="H543" s="220">
        <v>5</v>
      </c>
      <c r="I543" s="221"/>
      <c r="J543" s="222">
        <f>ROUND(I543*H543,2)</f>
        <v>0</v>
      </c>
      <c r="K543" s="218" t="s">
        <v>251</v>
      </c>
      <c r="L543" s="48"/>
      <c r="M543" s="223" t="s">
        <v>44</v>
      </c>
      <c r="N543" s="224" t="s">
        <v>53</v>
      </c>
      <c r="O543" s="88"/>
      <c r="P543" s="225">
        <f>O543*H543</f>
        <v>0</v>
      </c>
      <c r="Q543" s="225">
        <v>0.050000000000000003</v>
      </c>
      <c r="R543" s="225">
        <f>Q543*H543</f>
        <v>0.25</v>
      </c>
      <c r="S543" s="225">
        <v>0</v>
      </c>
      <c r="T543" s="226">
        <f>S543*H543</f>
        <v>0</v>
      </c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R543" s="227" t="s">
        <v>171</v>
      </c>
      <c r="AT543" s="227" t="s">
        <v>155</v>
      </c>
      <c r="AU543" s="227" t="s">
        <v>21</v>
      </c>
      <c r="AY543" s="20" t="s">
        <v>152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20" t="s">
        <v>90</v>
      </c>
      <c r="BK543" s="228">
        <f>ROUND(I543*H543,2)</f>
        <v>0</v>
      </c>
      <c r="BL543" s="20" t="s">
        <v>171</v>
      </c>
      <c r="BM543" s="227" t="s">
        <v>2318</v>
      </c>
    </row>
    <row r="544" s="2" customFormat="1">
      <c r="A544" s="42"/>
      <c r="B544" s="43"/>
      <c r="C544" s="44"/>
      <c r="D544" s="249" t="s">
        <v>253</v>
      </c>
      <c r="E544" s="44"/>
      <c r="F544" s="250" t="s">
        <v>1328</v>
      </c>
      <c r="G544" s="44"/>
      <c r="H544" s="44"/>
      <c r="I544" s="231"/>
      <c r="J544" s="44"/>
      <c r="K544" s="44"/>
      <c r="L544" s="48"/>
      <c r="M544" s="232"/>
      <c r="N544" s="233"/>
      <c r="O544" s="88"/>
      <c r="P544" s="88"/>
      <c r="Q544" s="88"/>
      <c r="R544" s="88"/>
      <c r="S544" s="88"/>
      <c r="T544" s="89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T544" s="20" t="s">
        <v>253</v>
      </c>
      <c r="AU544" s="20" t="s">
        <v>21</v>
      </c>
    </row>
    <row r="545" s="13" customFormat="1">
      <c r="A545" s="13"/>
      <c r="B545" s="234"/>
      <c r="C545" s="235"/>
      <c r="D545" s="229" t="s">
        <v>166</v>
      </c>
      <c r="E545" s="236" t="s">
        <v>44</v>
      </c>
      <c r="F545" s="237" t="s">
        <v>2280</v>
      </c>
      <c r="G545" s="235"/>
      <c r="H545" s="238">
        <v>3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166</v>
      </c>
      <c r="AU545" s="244" t="s">
        <v>21</v>
      </c>
      <c r="AV545" s="13" t="s">
        <v>21</v>
      </c>
      <c r="AW545" s="13" t="s">
        <v>42</v>
      </c>
      <c r="AX545" s="13" t="s">
        <v>82</v>
      </c>
      <c r="AY545" s="244" t="s">
        <v>152</v>
      </c>
    </row>
    <row r="546" s="13" customFormat="1">
      <c r="A546" s="13"/>
      <c r="B546" s="234"/>
      <c r="C546" s="235"/>
      <c r="D546" s="229" t="s">
        <v>166</v>
      </c>
      <c r="E546" s="236" t="s">
        <v>44</v>
      </c>
      <c r="F546" s="237" t="s">
        <v>2176</v>
      </c>
      <c r="G546" s="235"/>
      <c r="H546" s="238">
        <v>2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166</v>
      </c>
      <c r="AU546" s="244" t="s">
        <v>21</v>
      </c>
      <c r="AV546" s="13" t="s">
        <v>21</v>
      </c>
      <c r="AW546" s="13" t="s">
        <v>42</v>
      </c>
      <c r="AX546" s="13" t="s">
        <v>82</v>
      </c>
      <c r="AY546" s="244" t="s">
        <v>152</v>
      </c>
    </row>
    <row r="547" s="14" customFormat="1">
      <c r="A547" s="14"/>
      <c r="B547" s="251"/>
      <c r="C547" s="252"/>
      <c r="D547" s="229" t="s">
        <v>166</v>
      </c>
      <c r="E547" s="253" t="s">
        <v>44</v>
      </c>
      <c r="F547" s="254" t="s">
        <v>261</v>
      </c>
      <c r="G547" s="252"/>
      <c r="H547" s="255">
        <v>5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166</v>
      </c>
      <c r="AU547" s="261" t="s">
        <v>21</v>
      </c>
      <c r="AV547" s="14" t="s">
        <v>171</v>
      </c>
      <c r="AW547" s="14" t="s">
        <v>42</v>
      </c>
      <c r="AX547" s="14" t="s">
        <v>90</v>
      </c>
      <c r="AY547" s="261" t="s">
        <v>152</v>
      </c>
    </row>
    <row r="548" s="2" customFormat="1" ht="16.5" customHeight="1">
      <c r="A548" s="42"/>
      <c r="B548" s="43"/>
      <c r="C548" s="262" t="s">
        <v>1361</v>
      </c>
      <c r="D548" s="262" t="s">
        <v>391</v>
      </c>
      <c r="E548" s="263" t="s">
        <v>1330</v>
      </c>
      <c r="F548" s="264" t="s">
        <v>1331</v>
      </c>
      <c r="G548" s="265" t="s">
        <v>432</v>
      </c>
      <c r="H548" s="266">
        <v>5</v>
      </c>
      <c r="I548" s="267"/>
      <c r="J548" s="268">
        <f>ROUND(I548*H548,2)</f>
        <v>0</v>
      </c>
      <c r="K548" s="264" t="s">
        <v>251</v>
      </c>
      <c r="L548" s="269"/>
      <c r="M548" s="270" t="s">
        <v>44</v>
      </c>
      <c r="N548" s="271" t="s">
        <v>53</v>
      </c>
      <c r="O548" s="88"/>
      <c r="P548" s="225">
        <f>O548*H548</f>
        <v>0</v>
      </c>
      <c r="Q548" s="225">
        <v>0.029499999999999998</v>
      </c>
      <c r="R548" s="225">
        <f>Q548*H548</f>
        <v>0.14749999999999999</v>
      </c>
      <c r="S548" s="225">
        <v>0</v>
      </c>
      <c r="T548" s="226">
        <f>S548*H548</f>
        <v>0</v>
      </c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R548" s="227" t="s">
        <v>188</v>
      </c>
      <c r="AT548" s="227" t="s">
        <v>391</v>
      </c>
      <c r="AU548" s="227" t="s">
        <v>21</v>
      </c>
      <c r="AY548" s="20" t="s">
        <v>152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20" t="s">
        <v>90</v>
      </c>
      <c r="BK548" s="228">
        <f>ROUND(I548*H548,2)</f>
        <v>0</v>
      </c>
      <c r="BL548" s="20" t="s">
        <v>171</v>
      </c>
      <c r="BM548" s="227" t="s">
        <v>2319</v>
      </c>
    </row>
    <row r="549" s="13" customFormat="1">
      <c r="A549" s="13"/>
      <c r="B549" s="234"/>
      <c r="C549" s="235"/>
      <c r="D549" s="229" t="s">
        <v>166</v>
      </c>
      <c r="E549" s="236" t="s">
        <v>44</v>
      </c>
      <c r="F549" s="237" t="s">
        <v>167</v>
      </c>
      <c r="G549" s="235"/>
      <c r="H549" s="238">
        <v>3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166</v>
      </c>
      <c r="AU549" s="244" t="s">
        <v>21</v>
      </c>
      <c r="AV549" s="13" t="s">
        <v>21</v>
      </c>
      <c r="AW549" s="13" t="s">
        <v>42</v>
      </c>
      <c r="AX549" s="13" t="s">
        <v>82</v>
      </c>
      <c r="AY549" s="244" t="s">
        <v>152</v>
      </c>
    </row>
    <row r="550" s="13" customFormat="1">
      <c r="A550" s="13"/>
      <c r="B550" s="234"/>
      <c r="C550" s="235"/>
      <c r="D550" s="229" t="s">
        <v>166</v>
      </c>
      <c r="E550" s="236" t="s">
        <v>44</v>
      </c>
      <c r="F550" s="237" t="s">
        <v>21</v>
      </c>
      <c r="G550" s="235"/>
      <c r="H550" s="238">
        <v>2</v>
      </c>
      <c r="I550" s="239"/>
      <c r="J550" s="235"/>
      <c r="K550" s="235"/>
      <c r="L550" s="240"/>
      <c r="M550" s="241"/>
      <c r="N550" s="242"/>
      <c r="O550" s="242"/>
      <c r="P550" s="242"/>
      <c r="Q550" s="242"/>
      <c r="R550" s="242"/>
      <c r="S550" s="242"/>
      <c r="T550" s="24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4" t="s">
        <v>166</v>
      </c>
      <c r="AU550" s="244" t="s">
        <v>21</v>
      </c>
      <c r="AV550" s="13" t="s">
        <v>21</v>
      </c>
      <c r="AW550" s="13" t="s">
        <v>42</v>
      </c>
      <c r="AX550" s="13" t="s">
        <v>82</v>
      </c>
      <c r="AY550" s="244" t="s">
        <v>152</v>
      </c>
    </row>
    <row r="551" s="14" customFormat="1">
      <c r="A551" s="14"/>
      <c r="B551" s="251"/>
      <c r="C551" s="252"/>
      <c r="D551" s="229" t="s">
        <v>166</v>
      </c>
      <c r="E551" s="253" t="s">
        <v>44</v>
      </c>
      <c r="F551" s="254" t="s">
        <v>261</v>
      </c>
      <c r="G551" s="252"/>
      <c r="H551" s="255">
        <v>5</v>
      </c>
      <c r="I551" s="256"/>
      <c r="J551" s="252"/>
      <c r="K551" s="252"/>
      <c r="L551" s="257"/>
      <c r="M551" s="258"/>
      <c r="N551" s="259"/>
      <c r="O551" s="259"/>
      <c r="P551" s="259"/>
      <c r="Q551" s="259"/>
      <c r="R551" s="259"/>
      <c r="S551" s="259"/>
      <c r="T551" s="26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1" t="s">
        <v>166</v>
      </c>
      <c r="AU551" s="261" t="s">
        <v>21</v>
      </c>
      <c r="AV551" s="14" t="s">
        <v>171</v>
      </c>
      <c r="AW551" s="14" t="s">
        <v>42</v>
      </c>
      <c r="AX551" s="14" t="s">
        <v>90</v>
      </c>
      <c r="AY551" s="261" t="s">
        <v>152</v>
      </c>
    </row>
    <row r="552" s="2" customFormat="1" ht="16.5" customHeight="1">
      <c r="A552" s="42"/>
      <c r="B552" s="43"/>
      <c r="C552" s="262" t="s">
        <v>1363</v>
      </c>
      <c r="D552" s="262" t="s">
        <v>391</v>
      </c>
      <c r="E552" s="263" t="s">
        <v>1334</v>
      </c>
      <c r="F552" s="264" t="s">
        <v>1335</v>
      </c>
      <c r="G552" s="265" t="s">
        <v>432</v>
      </c>
      <c r="H552" s="266">
        <v>5</v>
      </c>
      <c r="I552" s="267"/>
      <c r="J552" s="268">
        <f>ROUND(I552*H552,2)</f>
        <v>0</v>
      </c>
      <c r="K552" s="264" t="s">
        <v>251</v>
      </c>
      <c r="L552" s="269"/>
      <c r="M552" s="270" t="s">
        <v>44</v>
      </c>
      <c r="N552" s="271" t="s">
        <v>53</v>
      </c>
      <c r="O552" s="88"/>
      <c r="P552" s="225">
        <f>O552*H552</f>
        <v>0</v>
      </c>
      <c r="Q552" s="225">
        <v>0.0025000000000000001</v>
      </c>
      <c r="R552" s="225">
        <f>Q552*H552</f>
        <v>0.012500000000000001</v>
      </c>
      <c r="S552" s="225">
        <v>0</v>
      </c>
      <c r="T552" s="226">
        <f>S552*H552</f>
        <v>0</v>
      </c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R552" s="227" t="s">
        <v>188</v>
      </c>
      <c r="AT552" s="227" t="s">
        <v>391</v>
      </c>
      <c r="AU552" s="227" t="s">
        <v>21</v>
      </c>
      <c r="AY552" s="20" t="s">
        <v>152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20" t="s">
        <v>90</v>
      </c>
      <c r="BK552" s="228">
        <f>ROUND(I552*H552,2)</f>
        <v>0</v>
      </c>
      <c r="BL552" s="20" t="s">
        <v>171</v>
      </c>
      <c r="BM552" s="227" t="s">
        <v>2320</v>
      </c>
    </row>
    <row r="553" s="13" customFormat="1">
      <c r="A553" s="13"/>
      <c r="B553" s="234"/>
      <c r="C553" s="235"/>
      <c r="D553" s="229" t="s">
        <v>166</v>
      </c>
      <c r="E553" s="236" t="s">
        <v>44</v>
      </c>
      <c r="F553" s="237" t="s">
        <v>167</v>
      </c>
      <c r="G553" s="235"/>
      <c r="H553" s="238">
        <v>3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166</v>
      </c>
      <c r="AU553" s="244" t="s">
        <v>21</v>
      </c>
      <c r="AV553" s="13" t="s">
        <v>21</v>
      </c>
      <c r="AW553" s="13" t="s">
        <v>42</v>
      </c>
      <c r="AX553" s="13" t="s">
        <v>82</v>
      </c>
      <c r="AY553" s="244" t="s">
        <v>152</v>
      </c>
    </row>
    <row r="554" s="13" customFormat="1">
      <c r="A554" s="13"/>
      <c r="B554" s="234"/>
      <c r="C554" s="235"/>
      <c r="D554" s="229" t="s">
        <v>166</v>
      </c>
      <c r="E554" s="236" t="s">
        <v>44</v>
      </c>
      <c r="F554" s="237" t="s">
        <v>21</v>
      </c>
      <c r="G554" s="235"/>
      <c r="H554" s="238">
        <v>2</v>
      </c>
      <c r="I554" s="239"/>
      <c r="J554" s="235"/>
      <c r="K554" s="235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166</v>
      </c>
      <c r="AU554" s="244" t="s">
        <v>21</v>
      </c>
      <c r="AV554" s="13" t="s">
        <v>21</v>
      </c>
      <c r="AW554" s="13" t="s">
        <v>42</v>
      </c>
      <c r="AX554" s="13" t="s">
        <v>82</v>
      </c>
      <c r="AY554" s="244" t="s">
        <v>152</v>
      </c>
    </row>
    <row r="555" s="14" customFormat="1">
      <c r="A555" s="14"/>
      <c r="B555" s="251"/>
      <c r="C555" s="252"/>
      <c r="D555" s="229" t="s">
        <v>166</v>
      </c>
      <c r="E555" s="253" t="s">
        <v>44</v>
      </c>
      <c r="F555" s="254" t="s">
        <v>261</v>
      </c>
      <c r="G555" s="252"/>
      <c r="H555" s="255">
        <v>5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1" t="s">
        <v>166</v>
      </c>
      <c r="AU555" s="261" t="s">
        <v>21</v>
      </c>
      <c r="AV555" s="14" t="s">
        <v>171</v>
      </c>
      <c r="AW555" s="14" t="s">
        <v>42</v>
      </c>
      <c r="AX555" s="14" t="s">
        <v>90</v>
      </c>
      <c r="AY555" s="261" t="s">
        <v>152</v>
      </c>
    </row>
    <row r="556" s="2" customFormat="1" ht="16.5" customHeight="1">
      <c r="A556" s="42"/>
      <c r="B556" s="43"/>
      <c r="C556" s="216" t="s">
        <v>1365</v>
      </c>
      <c r="D556" s="216" t="s">
        <v>155</v>
      </c>
      <c r="E556" s="217" t="s">
        <v>665</v>
      </c>
      <c r="F556" s="218" t="s">
        <v>666</v>
      </c>
      <c r="G556" s="219" t="s">
        <v>432</v>
      </c>
      <c r="H556" s="220">
        <v>8</v>
      </c>
      <c r="I556" s="221"/>
      <c r="J556" s="222">
        <f>ROUND(I556*H556,2)</f>
        <v>0</v>
      </c>
      <c r="K556" s="218" t="s">
        <v>251</v>
      </c>
      <c r="L556" s="48"/>
      <c r="M556" s="223" t="s">
        <v>44</v>
      </c>
      <c r="N556" s="224" t="s">
        <v>53</v>
      </c>
      <c r="O556" s="88"/>
      <c r="P556" s="225">
        <f>O556*H556</f>
        <v>0</v>
      </c>
      <c r="Q556" s="225">
        <v>0.00016000000000000001</v>
      </c>
      <c r="R556" s="225">
        <f>Q556*H556</f>
        <v>0.0012800000000000001</v>
      </c>
      <c r="S556" s="225">
        <v>0</v>
      </c>
      <c r="T556" s="226">
        <f>S556*H556</f>
        <v>0</v>
      </c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R556" s="227" t="s">
        <v>171</v>
      </c>
      <c r="AT556" s="227" t="s">
        <v>155</v>
      </c>
      <c r="AU556" s="227" t="s">
        <v>21</v>
      </c>
      <c r="AY556" s="20" t="s">
        <v>152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20" t="s">
        <v>90</v>
      </c>
      <c r="BK556" s="228">
        <f>ROUND(I556*H556,2)</f>
        <v>0</v>
      </c>
      <c r="BL556" s="20" t="s">
        <v>171</v>
      </c>
      <c r="BM556" s="227" t="s">
        <v>2321</v>
      </c>
    </row>
    <row r="557" s="2" customFormat="1">
      <c r="A557" s="42"/>
      <c r="B557" s="43"/>
      <c r="C557" s="44"/>
      <c r="D557" s="249" t="s">
        <v>253</v>
      </c>
      <c r="E557" s="44"/>
      <c r="F557" s="250" t="s">
        <v>668</v>
      </c>
      <c r="G557" s="44"/>
      <c r="H557" s="44"/>
      <c r="I557" s="231"/>
      <c r="J557" s="44"/>
      <c r="K557" s="44"/>
      <c r="L557" s="48"/>
      <c r="M557" s="232"/>
      <c r="N557" s="233"/>
      <c r="O557" s="88"/>
      <c r="P557" s="88"/>
      <c r="Q557" s="88"/>
      <c r="R557" s="88"/>
      <c r="S557" s="88"/>
      <c r="T557" s="89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T557" s="20" t="s">
        <v>253</v>
      </c>
      <c r="AU557" s="20" t="s">
        <v>21</v>
      </c>
    </row>
    <row r="558" s="13" customFormat="1">
      <c r="A558" s="13"/>
      <c r="B558" s="234"/>
      <c r="C558" s="235"/>
      <c r="D558" s="229" t="s">
        <v>166</v>
      </c>
      <c r="E558" s="236" t="s">
        <v>44</v>
      </c>
      <c r="F558" s="237" t="s">
        <v>2322</v>
      </c>
      <c r="G558" s="235"/>
      <c r="H558" s="238">
        <v>8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4" t="s">
        <v>166</v>
      </c>
      <c r="AU558" s="244" t="s">
        <v>21</v>
      </c>
      <c r="AV558" s="13" t="s">
        <v>21</v>
      </c>
      <c r="AW558" s="13" t="s">
        <v>42</v>
      </c>
      <c r="AX558" s="13" t="s">
        <v>90</v>
      </c>
      <c r="AY558" s="244" t="s">
        <v>152</v>
      </c>
    </row>
    <row r="559" s="2" customFormat="1" ht="16.5" customHeight="1">
      <c r="A559" s="42"/>
      <c r="B559" s="43"/>
      <c r="C559" s="216" t="s">
        <v>1367</v>
      </c>
      <c r="D559" s="216" t="s">
        <v>155</v>
      </c>
      <c r="E559" s="217" t="s">
        <v>1341</v>
      </c>
      <c r="F559" s="218" t="s">
        <v>1342</v>
      </c>
      <c r="G559" s="219" t="s">
        <v>283</v>
      </c>
      <c r="H559" s="220">
        <v>569.57000000000005</v>
      </c>
      <c r="I559" s="221"/>
      <c r="J559" s="222">
        <f>ROUND(I559*H559,2)</f>
        <v>0</v>
      </c>
      <c r="K559" s="218" t="s">
        <v>251</v>
      </c>
      <c r="L559" s="48"/>
      <c r="M559" s="223" t="s">
        <v>44</v>
      </c>
      <c r="N559" s="224" t="s">
        <v>53</v>
      </c>
      <c r="O559" s="88"/>
      <c r="P559" s="225">
        <f>O559*H559</f>
        <v>0</v>
      </c>
      <c r="Q559" s="225">
        <v>0.00019000000000000001</v>
      </c>
      <c r="R559" s="225">
        <f>Q559*H559</f>
        <v>0.10821830000000002</v>
      </c>
      <c r="S559" s="225">
        <v>0</v>
      </c>
      <c r="T559" s="226">
        <f>S559*H559</f>
        <v>0</v>
      </c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R559" s="227" t="s">
        <v>171</v>
      </c>
      <c r="AT559" s="227" t="s">
        <v>155</v>
      </c>
      <c r="AU559" s="227" t="s">
        <v>21</v>
      </c>
      <c r="AY559" s="20" t="s">
        <v>152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20" t="s">
        <v>90</v>
      </c>
      <c r="BK559" s="228">
        <f>ROUND(I559*H559,2)</f>
        <v>0</v>
      </c>
      <c r="BL559" s="20" t="s">
        <v>171</v>
      </c>
      <c r="BM559" s="227" t="s">
        <v>2323</v>
      </c>
    </row>
    <row r="560" s="2" customFormat="1">
      <c r="A560" s="42"/>
      <c r="B560" s="43"/>
      <c r="C560" s="44"/>
      <c r="D560" s="249" t="s">
        <v>253</v>
      </c>
      <c r="E560" s="44"/>
      <c r="F560" s="250" t="s">
        <v>1344</v>
      </c>
      <c r="G560" s="44"/>
      <c r="H560" s="44"/>
      <c r="I560" s="231"/>
      <c r="J560" s="44"/>
      <c r="K560" s="44"/>
      <c r="L560" s="48"/>
      <c r="M560" s="232"/>
      <c r="N560" s="233"/>
      <c r="O560" s="88"/>
      <c r="P560" s="88"/>
      <c r="Q560" s="88"/>
      <c r="R560" s="88"/>
      <c r="S560" s="88"/>
      <c r="T560" s="89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T560" s="20" t="s">
        <v>253</v>
      </c>
      <c r="AU560" s="20" t="s">
        <v>21</v>
      </c>
    </row>
    <row r="561" s="2" customFormat="1">
      <c r="A561" s="42"/>
      <c r="B561" s="43"/>
      <c r="C561" s="44"/>
      <c r="D561" s="229" t="s">
        <v>161</v>
      </c>
      <c r="E561" s="44"/>
      <c r="F561" s="230" t="s">
        <v>2324</v>
      </c>
      <c r="G561" s="44"/>
      <c r="H561" s="44"/>
      <c r="I561" s="231"/>
      <c r="J561" s="44"/>
      <c r="K561" s="44"/>
      <c r="L561" s="48"/>
      <c r="M561" s="232"/>
      <c r="N561" s="233"/>
      <c r="O561" s="88"/>
      <c r="P561" s="88"/>
      <c r="Q561" s="88"/>
      <c r="R561" s="88"/>
      <c r="S561" s="88"/>
      <c r="T561" s="89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T561" s="20" t="s">
        <v>161</v>
      </c>
      <c r="AU561" s="20" t="s">
        <v>21</v>
      </c>
    </row>
    <row r="562" s="13" customFormat="1">
      <c r="A562" s="13"/>
      <c r="B562" s="234"/>
      <c r="C562" s="235"/>
      <c r="D562" s="229" t="s">
        <v>166</v>
      </c>
      <c r="E562" s="236" t="s">
        <v>44</v>
      </c>
      <c r="F562" s="237" t="s">
        <v>2325</v>
      </c>
      <c r="G562" s="235"/>
      <c r="H562" s="238">
        <v>316.56999999999999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4" t="s">
        <v>166</v>
      </c>
      <c r="AU562" s="244" t="s">
        <v>21</v>
      </c>
      <c r="AV562" s="13" t="s">
        <v>21</v>
      </c>
      <c r="AW562" s="13" t="s">
        <v>42</v>
      </c>
      <c r="AX562" s="13" t="s">
        <v>82</v>
      </c>
      <c r="AY562" s="244" t="s">
        <v>152</v>
      </c>
    </row>
    <row r="563" s="13" customFormat="1">
      <c r="A563" s="13"/>
      <c r="B563" s="234"/>
      <c r="C563" s="235"/>
      <c r="D563" s="229" t="s">
        <v>166</v>
      </c>
      <c r="E563" s="236" t="s">
        <v>44</v>
      </c>
      <c r="F563" s="237" t="s">
        <v>2326</v>
      </c>
      <c r="G563" s="235"/>
      <c r="H563" s="238">
        <v>253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166</v>
      </c>
      <c r="AU563" s="244" t="s">
        <v>21</v>
      </c>
      <c r="AV563" s="13" t="s">
        <v>21</v>
      </c>
      <c r="AW563" s="13" t="s">
        <v>42</v>
      </c>
      <c r="AX563" s="13" t="s">
        <v>82</v>
      </c>
      <c r="AY563" s="244" t="s">
        <v>152</v>
      </c>
    </row>
    <row r="564" s="14" customFormat="1">
      <c r="A564" s="14"/>
      <c r="B564" s="251"/>
      <c r="C564" s="252"/>
      <c r="D564" s="229" t="s">
        <v>166</v>
      </c>
      <c r="E564" s="253" t="s">
        <v>44</v>
      </c>
      <c r="F564" s="254" t="s">
        <v>261</v>
      </c>
      <c r="G564" s="252"/>
      <c r="H564" s="255">
        <v>569.57000000000005</v>
      </c>
      <c r="I564" s="256"/>
      <c r="J564" s="252"/>
      <c r="K564" s="252"/>
      <c r="L564" s="257"/>
      <c r="M564" s="258"/>
      <c r="N564" s="259"/>
      <c r="O564" s="259"/>
      <c r="P564" s="259"/>
      <c r="Q564" s="259"/>
      <c r="R564" s="259"/>
      <c r="S564" s="259"/>
      <c r="T564" s="26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1" t="s">
        <v>166</v>
      </c>
      <c r="AU564" s="261" t="s">
        <v>21</v>
      </c>
      <c r="AV564" s="14" t="s">
        <v>171</v>
      </c>
      <c r="AW564" s="14" t="s">
        <v>42</v>
      </c>
      <c r="AX564" s="14" t="s">
        <v>90</v>
      </c>
      <c r="AY564" s="261" t="s">
        <v>152</v>
      </c>
    </row>
    <row r="565" s="2" customFormat="1" ht="16.5" customHeight="1">
      <c r="A565" s="42"/>
      <c r="B565" s="43"/>
      <c r="C565" s="262" t="s">
        <v>1369</v>
      </c>
      <c r="D565" s="262" t="s">
        <v>391</v>
      </c>
      <c r="E565" s="263" t="s">
        <v>1348</v>
      </c>
      <c r="F565" s="264" t="s">
        <v>1349</v>
      </c>
      <c r="G565" s="265" t="s">
        <v>432</v>
      </c>
      <c r="H565" s="266">
        <v>6</v>
      </c>
      <c r="I565" s="267"/>
      <c r="J565" s="268">
        <f>ROUND(I565*H565,2)</f>
        <v>0</v>
      </c>
      <c r="K565" s="264" t="s">
        <v>44</v>
      </c>
      <c r="L565" s="269"/>
      <c r="M565" s="270" t="s">
        <v>44</v>
      </c>
      <c r="N565" s="271" t="s">
        <v>53</v>
      </c>
      <c r="O565" s="88"/>
      <c r="P565" s="225">
        <f>O565*H565</f>
        <v>0</v>
      </c>
      <c r="Q565" s="225">
        <v>0</v>
      </c>
      <c r="R565" s="225">
        <f>Q565*H565</f>
        <v>0</v>
      </c>
      <c r="S565" s="225">
        <v>0</v>
      </c>
      <c r="T565" s="226">
        <f>S565*H565</f>
        <v>0</v>
      </c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R565" s="227" t="s">
        <v>188</v>
      </c>
      <c r="AT565" s="227" t="s">
        <v>391</v>
      </c>
      <c r="AU565" s="227" t="s">
        <v>21</v>
      </c>
      <c r="AY565" s="20" t="s">
        <v>152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20" t="s">
        <v>90</v>
      </c>
      <c r="BK565" s="228">
        <f>ROUND(I565*H565,2)</f>
        <v>0</v>
      </c>
      <c r="BL565" s="20" t="s">
        <v>171</v>
      </c>
      <c r="BM565" s="227" t="s">
        <v>2327</v>
      </c>
    </row>
    <row r="566" s="13" customFormat="1">
      <c r="A566" s="13"/>
      <c r="B566" s="234"/>
      <c r="C566" s="235"/>
      <c r="D566" s="229" t="s">
        <v>166</v>
      </c>
      <c r="E566" s="236" t="s">
        <v>44</v>
      </c>
      <c r="F566" s="237" t="s">
        <v>2328</v>
      </c>
      <c r="G566" s="235"/>
      <c r="H566" s="238">
        <v>4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166</v>
      </c>
      <c r="AU566" s="244" t="s">
        <v>21</v>
      </c>
      <c r="AV566" s="13" t="s">
        <v>21</v>
      </c>
      <c r="AW566" s="13" t="s">
        <v>42</v>
      </c>
      <c r="AX566" s="13" t="s">
        <v>82</v>
      </c>
      <c r="AY566" s="244" t="s">
        <v>152</v>
      </c>
    </row>
    <row r="567" s="13" customFormat="1">
      <c r="A567" s="13"/>
      <c r="B567" s="234"/>
      <c r="C567" s="235"/>
      <c r="D567" s="229" t="s">
        <v>166</v>
      </c>
      <c r="E567" s="236" t="s">
        <v>44</v>
      </c>
      <c r="F567" s="237" t="s">
        <v>2176</v>
      </c>
      <c r="G567" s="235"/>
      <c r="H567" s="238">
        <v>2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166</v>
      </c>
      <c r="AU567" s="244" t="s">
        <v>21</v>
      </c>
      <c r="AV567" s="13" t="s">
        <v>21</v>
      </c>
      <c r="AW567" s="13" t="s">
        <v>42</v>
      </c>
      <c r="AX567" s="13" t="s">
        <v>82</v>
      </c>
      <c r="AY567" s="244" t="s">
        <v>152</v>
      </c>
    </row>
    <row r="568" s="14" customFormat="1">
      <c r="A568" s="14"/>
      <c r="B568" s="251"/>
      <c r="C568" s="252"/>
      <c r="D568" s="229" t="s">
        <v>166</v>
      </c>
      <c r="E568" s="253" t="s">
        <v>44</v>
      </c>
      <c r="F568" s="254" t="s">
        <v>261</v>
      </c>
      <c r="G568" s="252"/>
      <c r="H568" s="255">
        <v>6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1" t="s">
        <v>166</v>
      </c>
      <c r="AU568" s="261" t="s">
        <v>21</v>
      </c>
      <c r="AV568" s="14" t="s">
        <v>171</v>
      </c>
      <c r="AW568" s="14" t="s">
        <v>42</v>
      </c>
      <c r="AX568" s="14" t="s">
        <v>90</v>
      </c>
      <c r="AY568" s="261" t="s">
        <v>152</v>
      </c>
    </row>
    <row r="569" s="2" customFormat="1" ht="16.5" customHeight="1">
      <c r="A569" s="42"/>
      <c r="B569" s="43"/>
      <c r="C569" s="216" t="s">
        <v>1371</v>
      </c>
      <c r="D569" s="216" t="s">
        <v>155</v>
      </c>
      <c r="E569" s="217" t="s">
        <v>671</v>
      </c>
      <c r="F569" s="218" t="s">
        <v>672</v>
      </c>
      <c r="G569" s="219" t="s">
        <v>283</v>
      </c>
      <c r="H569" s="220">
        <v>569.57000000000005</v>
      </c>
      <c r="I569" s="221"/>
      <c r="J569" s="222">
        <f>ROUND(I569*H569,2)</f>
        <v>0</v>
      </c>
      <c r="K569" s="218" t="s">
        <v>251</v>
      </c>
      <c r="L569" s="48"/>
      <c r="M569" s="223" t="s">
        <v>44</v>
      </c>
      <c r="N569" s="224" t="s">
        <v>53</v>
      </c>
      <c r="O569" s="88"/>
      <c r="P569" s="225">
        <f>O569*H569</f>
        <v>0</v>
      </c>
      <c r="Q569" s="225">
        <v>9.0000000000000006E-05</v>
      </c>
      <c r="R569" s="225">
        <f>Q569*H569</f>
        <v>0.05126130000000001</v>
      </c>
      <c r="S569" s="225">
        <v>0</v>
      </c>
      <c r="T569" s="226">
        <f>S569*H569</f>
        <v>0</v>
      </c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R569" s="227" t="s">
        <v>171</v>
      </c>
      <c r="AT569" s="227" t="s">
        <v>155</v>
      </c>
      <c r="AU569" s="227" t="s">
        <v>21</v>
      </c>
      <c r="AY569" s="20" t="s">
        <v>152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20" t="s">
        <v>90</v>
      </c>
      <c r="BK569" s="228">
        <f>ROUND(I569*H569,2)</f>
        <v>0</v>
      </c>
      <c r="BL569" s="20" t="s">
        <v>171</v>
      </c>
      <c r="BM569" s="227" t="s">
        <v>2329</v>
      </c>
    </row>
    <row r="570" s="2" customFormat="1">
      <c r="A570" s="42"/>
      <c r="B570" s="43"/>
      <c r="C570" s="44"/>
      <c r="D570" s="249" t="s">
        <v>253</v>
      </c>
      <c r="E570" s="44"/>
      <c r="F570" s="250" t="s">
        <v>674</v>
      </c>
      <c r="G570" s="44"/>
      <c r="H570" s="44"/>
      <c r="I570" s="231"/>
      <c r="J570" s="44"/>
      <c r="K570" s="44"/>
      <c r="L570" s="48"/>
      <c r="M570" s="232"/>
      <c r="N570" s="233"/>
      <c r="O570" s="88"/>
      <c r="P570" s="88"/>
      <c r="Q570" s="88"/>
      <c r="R570" s="88"/>
      <c r="S570" s="88"/>
      <c r="T570" s="89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T570" s="20" t="s">
        <v>253</v>
      </c>
      <c r="AU570" s="20" t="s">
        <v>21</v>
      </c>
    </row>
    <row r="571" s="13" customFormat="1">
      <c r="A571" s="13"/>
      <c r="B571" s="234"/>
      <c r="C571" s="235"/>
      <c r="D571" s="229" t="s">
        <v>166</v>
      </c>
      <c r="E571" s="236" t="s">
        <v>44</v>
      </c>
      <c r="F571" s="237" t="s">
        <v>2325</v>
      </c>
      <c r="G571" s="235"/>
      <c r="H571" s="238">
        <v>316.56999999999999</v>
      </c>
      <c r="I571" s="239"/>
      <c r="J571" s="235"/>
      <c r="K571" s="235"/>
      <c r="L571" s="240"/>
      <c r="M571" s="241"/>
      <c r="N571" s="242"/>
      <c r="O571" s="242"/>
      <c r="P571" s="242"/>
      <c r="Q571" s="242"/>
      <c r="R571" s="242"/>
      <c r="S571" s="242"/>
      <c r="T571" s="24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4" t="s">
        <v>166</v>
      </c>
      <c r="AU571" s="244" t="s">
        <v>21</v>
      </c>
      <c r="AV571" s="13" t="s">
        <v>21</v>
      </c>
      <c r="AW571" s="13" t="s">
        <v>42</v>
      </c>
      <c r="AX571" s="13" t="s">
        <v>82</v>
      </c>
      <c r="AY571" s="244" t="s">
        <v>152</v>
      </c>
    </row>
    <row r="572" s="13" customFormat="1">
      <c r="A572" s="13"/>
      <c r="B572" s="234"/>
      <c r="C572" s="235"/>
      <c r="D572" s="229" t="s">
        <v>166</v>
      </c>
      <c r="E572" s="236" t="s">
        <v>44</v>
      </c>
      <c r="F572" s="237" t="s">
        <v>2326</v>
      </c>
      <c r="G572" s="235"/>
      <c r="H572" s="238">
        <v>253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166</v>
      </c>
      <c r="AU572" s="244" t="s">
        <v>21</v>
      </c>
      <c r="AV572" s="13" t="s">
        <v>21</v>
      </c>
      <c r="AW572" s="13" t="s">
        <v>42</v>
      </c>
      <c r="AX572" s="13" t="s">
        <v>82</v>
      </c>
      <c r="AY572" s="244" t="s">
        <v>152</v>
      </c>
    </row>
    <row r="573" s="14" customFormat="1">
      <c r="A573" s="14"/>
      <c r="B573" s="251"/>
      <c r="C573" s="252"/>
      <c r="D573" s="229" t="s">
        <v>166</v>
      </c>
      <c r="E573" s="253" t="s">
        <v>44</v>
      </c>
      <c r="F573" s="254" t="s">
        <v>261</v>
      </c>
      <c r="G573" s="252"/>
      <c r="H573" s="255">
        <v>569.57000000000005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166</v>
      </c>
      <c r="AU573" s="261" t="s">
        <v>21</v>
      </c>
      <c r="AV573" s="14" t="s">
        <v>171</v>
      </c>
      <c r="AW573" s="14" t="s">
        <v>42</v>
      </c>
      <c r="AX573" s="14" t="s">
        <v>90</v>
      </c>
      <c r="AY573" s="261" t="s">
        <v>152</v>
      </c>
    </row>
    <row r="574" s="2" customFormat="1" ht="37.8" customHeight="1">
      <c r="A574" s="42"/>
      <c r="B574" s="43"/>
      <c r="C574" s="216" t="s">
        <v>1373</v>
      </c>
      <c r="D574" s="216" t="s">
        <v>155</v>
      </c>
      <c r="E574" s="217" t="s">
        <v>1354</v>
      </c>
      <c r="F574" s="218" t="s">
        <v>1355</v>
      </c>
      <c r="G574" s="219" t="s">
        <v>512</v>
      </c>
      <c r="H574" s="220">
        <v>1</v>
      </c>
      <c r="I574" s="221"/>
      <c r="J574" s="222">
        <f>ROUND(I574*H574,2)</f>
        <v>0</v>
      </c>
      <c r="K574" s="218" t="s">
        <v>44</v>
      </c>
      <c r="L574" s="48"/>
      <c r="M574" s="223" t="s">
        <v>44</v>
      </c>
      <c r="N574" s="224" t="s">
        <v>53</v>
      </c>
      <c r="O574" s="88"/>
      <c r="P574" s="225">
        <f>O574*H574</f>
        <v>0</v>
      </c>
      <c r="Q574" s="225">
        <v>0</v>
      </c>
      <c r="R574" s="225">
        <f>Q574*H574</f>
        <v>0</v>
      </c>
      <c r="S574" s="225">
        <v>0</v>
      </c>
      <c r="T574" s="226">
        <f>S574*H574</f>
        <v>0</v>
      </c>
      <c r="U574" s="42"/>
      <c r="V574" s="42"/>
      <c r="W574" s="42"/>
      <c r="X574" s="42"/>
      <c r="Y574" s="42"/>
      <c r="Z574" s="42"/>
      <c r="AA574" s="42"/>
      <c r="AB574" s="42"/>
      <c r="AC574" s="42"/>
      <c r="AD574" s="42"/>
      <c r="AE574" s="42"/>
      <c r="AR574" s="227" t="s">
        <v>171</v>
      </c>
      <c r="AT574" s="227" t="s">
        <v>155</v>
      </c>
      <c r="AU574" s="227" t="s">
        <v>21</v>
      </c>
      <c r="AY574" s="20" t="s">
        <v>152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20" t="s">
        <v>90</v>
      </c>
      <c r="BK574" s="228">
        <f>ROUND(I574*H574,2)</f>
        <v>0</v>
      </c>
      <c r="BL574" s="20" t="s">
        <v>171</v>
      </c>
      <c r="BM574" s="227" t="s">
        <v>2330</v>
      </c>
    </row>
    <row r="575" s="13" customFormat="1">
      <c r="A575" s="13"/>
      <c r="B575" s="234"/>
      <c r="C575" s="235"/>
      <c r="D575" s="229" t="s">
        <v>166</v>
      </c>
      <c r="E575" s="236" t="s">
        <v>44</v>
      </c>
      <c r="F575" s="237" t="s">
        <v>90</v>
      </c>
      <c r="G575" s="235"/>
      <c r="H575" s="238">
        <v>1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166</v>
      </c>
      <c r="AU575" s="244" t="s">
        <v>21</v>
      </c>
      <c r="AV575" s="13" t="s">
        <v>21</v>
      </c>
      <c r="AW575" s="13" t="s">
        <v>42</v>
      </c>
      <c r="AX575" s="13" t="s">
        <v>90</v>
      </c>
      <c r="AY575" s="244" t="s">
        <v>152</v>
      </c>
    </row>
    <row r="576" s="2" customFormat="1" ht="16.5" customHeight="1">
      <c r="A576" s="42"/>
      <c r="B576" s="43"/>
      <c r="C576" s="216" t="s">
        <v>2331</v>
      </c>
      <c r="D576" s="216" t="s">
        <v>155</v>
      </c>
      <c r="E576" s="217" t="s">
        <v>1358</v>
      </c>
      <c r="F576" s="218" t="s">
        <v>1359</v>
      </c>
      <c r="G576" s="219" t="s">
        <v>432</v>
      </c>
      <c r="H576" s="220">
        <v>5</v>
      </c>
      <c r="I576" s="221"/>
      <c r="J576" s="222">
        <f>ROUND(I576*H576,2)</f>
        <v>0</v>
      </c>
      <c r="K576" s="218" t="s">
        <v>44</v>
      </c>
      <c r="L576" s="48"/>
      <c r="M576" s="223" t="s">
        <v>44</v>
      </c>
      <c r="N576" s="224" t="s">
        <v>53</v>
      </c>
      <c r="O576" s="88"/>
      <c r="P576" s="225">
        <f>O576*H576</f>
        <v>0</v>
      </c>
      <c r="Q576" s="225">
        <v>0</v>
      </c>
      <c r="R576" s="225">
        <f>Q576*H576</f>
        <v>0</v>
      </c>
      <c r="S576" s="225">
        <v>0</v>
      </c>
      <c r="T576" s="226">
        <f>S576*H576</f>
        <v>0</v>
      </c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R576" s="227" t="s">
        <v>171</v>
      </c>
      <c r="AT576" s="227" t="s">
        <v>155</v>
      </c>
      <c r="AU576" s="227" t="s">
        <v>21</v>
      </c>
      <c r="AY576" s="20" t="s">
        <v>152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20" t="s">
        <v>90</v>
      </c>
      <c r="BK576" s="228">
        <f>ROUND(I576*H576,2)</f>
        <v>0</v>
      </c>
      <c r="BL576" s="20" t="s">
        <v>171</v>
      </c>
      <c r="BM576" s="227" t="s">
        <v>2332</v>
      </c>
    </row>
    <row r="577" s="13" customFormat="1">
      <c r="A577" s="13"/>
      <c r="B577" s="234"/>
      <c r="C577" s="235"/>
      <c r="D577" s="229" t="s">
        <v>166</v>
      </c>
      <c r="E577" s="236" t="s">
        <v>44</v>
      </c>
      <c r="F577" s="237" t="s">
        <v>151</v>
      </c>
      <c r="G577" s="235"/>
      <c r="H577" s="238">
        <v>5</v>
      </c>
      <c r="I577" s="239"/>
      <c r="J577" s="235"/>
      <c r="K577" s="235"/>
      <c r="L577" s="240"/>
      <c r="M577" s="241"/>
      <c r="N577" s="242"/>
      <c r="O577" s="242"/>
      <c r="P577" s="242"/>
      <c r="Q577" s="242"/>
      <c r="R577" s="242"/>
      <c r="S577" s="242"/>
      <c r="T577" s="24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4" t="s">
        <v>166</v>
      </c>
      <c r="AU577" s="244" t="s">
        <v>21</v>
      </c>
      <c r="AV577" s="13" t="s">
        <v>21</v>
      </c>
      <c r="AW577" s="13" t="s">
        <v>42</v>
      </c>
      <c r="AX577" s="13" t="s">
        <v>90</v>
      </c>
      <c r="AY577" s="244" t="s">
        <v>152</v>
      </c>
    </row>
    <row r="578" s="12" customFormat="1" ht="22.8" customHeight="1">
      <c r="A578" s="12"/>
      <c r="B578" s="200"/>
      <c r="C578" s="201"/>
      <c r="D578" s="202" t="s">
        <v>81</v>
      </c>
      <c r="E578" s="214" t="s">
        <v>192</v>
      </c>
      <c r="F578" s="214" t="s">
        <v>679</v>
      </c>
      <c r="G578" s="201"/>
      <c r="H578" s="201"/>
      <c r="I578" s="204"/>
      <c r="J578" s="215">
        <f>BK578</f>
        <v>0</v>
      </c>
      <c r="K578" s="201"/>
      <c r="L578" s="206"/>
      <c r="M578" s="207"/>
      <c r="N578" s="208"/>
      <c r="O578" s="208"/>
      <c r="P578" s="209">
        <f>SUM(P579:P600)</f>
        <v>0</v>
      </c>
      <c r="Q578" s="208"/>
      <c r="R578" s="209">
        <f>SUM(R579:R600)</f>
        <v>15.5673686</v>
      </c>
      <c r="S578" s="208"/>
      <c r="T578" s="210">
        <f>SUM(T579:T600)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1" t="s">
        <v>90</v>
      </c>
      <c r="AT578" s="212" t="s">
        <v>81</v>
      </c>
      <c r="AU578" s="212" t="s">
        <v>90</v>
      </c>
      <c r="AY578" s="211" t="s">
        <v>152</v>
      </c>
      <c r="BK578" s="213">
        <f>SUM(BK579:BK600)</f>
        <v>0</v>
      </c>
    </row>
    <row r="579" s="2" customFormat="1" ht="24.15" customHeight="1">
      <c r="A579" s="42"/>
      <c r="B579" s="43"/>
      <c r="C579" s="216" t="s">
        <v>2333</v>
      </c>
      <c r="D579" s="216" t="s">
        <v>155</v>
      </c>
      <c r="E579" s="217" t="s">
        <v>1851</v>
      </c>
      <c r="F579" s="218" t="s">
        <v>1852</v>
      </c>
      <c r="G579" s="219" t="s">
        <v>283</v>
      </c>
      <c r="H579" s="220">
        <v>52</v>
      </c>
      <c r="I579" s="221"/>
      <c r="J579" s="222">
        <f>ROUND(I579*H579,2)</f>
        <v>0</v>
      </c>
      <c r="K579" s="218" t="s">
        <v>251</v>
      </c>
      <c r="L579" s="48"/>
      <c r="M579" s="223" t="s">
        <v>44</v>
      </c>
      <c r="N579" s="224" t="s">
        <v>53</v>
      </c>
      <c r="O579" s="88"/>
      <c r="P579" s="225">
        <f>O579*H579</f>
        <v>0</v>
      </c>
      <c r="Q579" s="225">
        <v>0.16850000000000001</v>
      </c>
      <c r="R579" s="225">
        <f>Q579*H579</f>
        <v>8.7620000000000005</v>
      </c>
      <c r="S579" s="225">
        <v>0</v>
      </c>
      <c r="T579" s="226">
        <f>S579*H579</f>
        <v>0</v>
      </c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R579" s="227" t="s">
        <v>171</v>
      </c>
      <c r="AT579" s="227" t="s">
        <v>155</v>
      </c>
      <c r="AU579" s="227" t="s">
        <v>21</v>
      </c>
      <c r="AY579" s="20" t="s">
        <v>152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20" t="s">
        <v>90</v>
      </c>
      <c r="BK579" s="228">
        <f>ROUND(I579*H579,2)</f>
        <v>0</v>
      </c>
      <c r="BL579" s="20" t="s">
        <v>171</v>
      </c>
      <c r="BM579" s="227" t="s">
        <v>2334</v>
      </c>
    </row>
    <row r="580" s="2" customFormat="1">
      <c r="A580" s="42"/>
      <c r="B580" s="43"/>
      <c r="C580" s="44"/>
      <c r="D580" s="249" t="s">
        <v>253</v>
      </c>
      <c r="E580" s="44"/>
      <c r="F580" s="250" t="s">
        <v>1854</v>
      </c>
      <c r="G580" s="44"/>
      <c r="H580" s="44"/>
      <c r="I580" s="231"/>
      <c r="J580" s="44"/>
      <c r="K580" s="44"/>
      <c r="L580" s="48"/>
      <c r="M580" s="232"/>
      <c r="N580" s="233"/>
      <c r="O580" s="88"/>
      <c r="P580" s="88"/>
      <c r="Q580" s="88"/>
      <c r="R580" s="88"/>
      <c r="S580" s="88"/>
      <c r="T580" s="89"/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T580" s="20" t="s">
        <v>253</v>
      </c>
      <c r="AU580" s="20" t="s">
        <v>21</v>
      </c>
    </row>
    <row r="581" s="13" customFormat="1">
      <c r="A581" s="13"/>
      <c r="B581" s="234"/>
      <c r="C581" s="235"/>
      <c r="D581" s="229" t="s">
        <v>166</v>
      </c>
      <c r="E581" s="236" t="s">
        <v>44</v>
      </c>
      <c r="F581" s="237" t="s">
        <v>2040</v>
      </c>
      <c r="G581" s="235"/>
      <c r="H581" s="238">
        <v>52</v>
      </c>
      <c r="I581" s="239"/>
      <c r="J581" s="235"/>
      <c r="K581" s="235"/>
      <c r="L581" s="240"/>
      <c r="M581" s="241"/>
      <c r="N581" s="242"/>
      <c r="O581" s="242"/>
      <c r="P581" s="242"/>
      <c r="Q581" s="242"/>
      <c r="R581" s="242"/>
      <c r="S581" s="242"/>
      <c r="T581" s="24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4" t="s">
        <v>166</v>
      </c>
      <c r="AU581" s="244" t="s">
        <v>21</v>
      </c>
      <c r="AV581" s="13" t="s">
        <v>21</v>
      </c>
      <c r="AW581" s="13" t="s">
        <v>42</v>
      </c>
      <c r="AX581" s="13" t="s">
        <v>90</v>
      </c>
      <c r="AY581" s="244" t="s">
        <v>152</v>
      </c>
    </row>
    <row r="582" s="2" customFormat="1" ht="33" customHeight="1">
      <c r="A582" s="42"/>
      <c r="B582" s="43"/>
      <c r="C582" s="216" t="s">
        <v>2335</v>
      </c>
      <c r="D582" s="216" t="s">
        <v>155</v>
      </c>
      <c r="E582" s="217" t="s">
        <v>1400</v>
      </c>
      <c r="F582" s="218" t="s">
        <v>1401</v>
      </c>
      <c r="G582" s="219" t="s">
        <v>283</v>
      </c>
      <c r="H582" s="220">
        <v>432</v>
      </c>
      <c r="I582" s="221"/>
      <c r="J582" s="222">
        <f>ROUND(I582*H582,2)</f>
        <v>0</v>
      </c>
      <c r="K582" s="218" t="s">
        <v>251</v>
      </c>
      <c r="L582" s="48"/>
      <c r="M582" s="223" t="s">
        <v>44</v>
      </c>
      <c r="N582" s="224" t="s">
        <v>53</v>
      </c>
      <c r="O582" s="88"/>
      <c r="P582" s="225">
        <f>O582*H582</f>
        <v>0</v>
      </c>
      <c r="Q582" s="225">
        <v>0.00060999999999999997</v>
      </c>
      <c r="R582" s="225">
        <f>Q582*H582</f>
        <v>0.26351999999999998</v>
      </c>
      <c r="S582" s="225">
        <v>0</v>
      </c>
      <c r="T582" s="226">
        <f>S582*H582</f>
        <v>0</v>
      </c>
      <c r="U582" s="42"/>
      <c r="V582" s="42"/>
      <c r="W582" s="42"/>
      <c r="X582" s="42"/>
      <c r="Y582" s="42"/>
      <c r="Z582" s="42"/>
      <c r="AA582" s="42"/>
      <c r="AB582" s="42"/>
      <c r="AC582" s="42"/>
      <c r="AD582" s="42"/>
      <c r="AE582" s="42"/>
      <c r="AR582" s="227" t="s">
        <v>171</v>
      </c>
      <c r="AT582" s="227" t="s">
        <v>155</v>
      </c>
      <c r="AU582" s="227" t="s">
        <v>21</v>
      </c>
      <c r="AY582" s="20" t="s">
        <v>152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20" t="s">
        <v>90</v>
      </c>
      <c r="BK582" s="228">
        <f>ROUND(I582*H582,2)</f>
        <v>0</v>
      </c>
      <c r="BL582" s="20" t="s">
        <v>171</v>
      </c>
      <c r="BM582" s="227" t="s">
        <v>2336</v>
      </c>
    </row>
    <row r="583" s="2" customFormat="1">
      <c r="A583" s="42"/>
      <c r="B583" s="43"/>
      <c r="C583" s="44"/>
      <c r="D583" s="249" t="s">
        <v>253</v>
      </c>
      <c r="E583" s="44"/>
      <c r="F583" s="250" t="s">
        <v>1403</v>
      </c>
      <c r="G583" s="44"/>
      <c r="H583" s="44"/>
      <c r="I583" s="231"/>
      <c r="J583" s="44"/>
      <c r="K583" s="44"/>
      <c r="L583" s="48"/>
      <c r="M583" s="232"/>
      <c r="N583" s="233"/>
      <c r="O583" s="88"/>
      <c r="P583" s="88"/>
      <c r="Q583" s="88"/>
      <c r="R583" s="88"/>
      <c r="S583" s="88"/>
      <c r="T583" s="89"/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T583" s="20" t="s">
        <v>253</v>
      </c>
      <c r="AU583" s="20" t="s">
        <v>21</v>
      </c>
    </row>
    <row r="584" s="13" customFormat="1">
      <c r="A584" s="13"/>
      <c r="B584" s="234"/>
      <c r="C584" s="235"/>
      <c r="D584" s="229" t="s">
        <v>166</v>
      </c>
      <c r="E584" s="236" t="s">
        <v>44</v>
      </c>
      <c r="F584" s="237" t="s">
        <v>1856</v>
      </c>
      <c r="G584" s="235"/>
      <c r="H584" s="238">
        <v>432</v>
      </c>
      <c r="I584" s="239"/>
      <c r="J584" s="235"/>
      <c r="K584" s="235"/>
      <c r="L584" s="240"/>
      <c r="M584" s="241"/>
      <c r="N584" s="242"/>
      <c r="O584" s="242"/>
      <c r="P584" s="242"/>
      <c r="Q584" s="242"/>
      <c r="R584" s="242"/>
      <c r="S584" s="242"/>
      <c r="T584" s="24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4" t="s">
        <v>166</v>
      </c>
      <c r="AU584" s="244" t="s">
        <v>21</v>
      </c>
      <c r="AV584" s="13" t="s">
        <v>21</v>
      </c>
      <c r="AW584" s="13" t="s">
        <v>42</v>
      </c>
      <c r="AX584" s="13" t="s">
        <v>90</v>
      </c>
      <c r="AY584" s="244" t="s">
        <v>152</v>
      </c>
    </row>
    <row r="585" s="2" customFormat="1" ht="16.5" customHeight="1">
      <c r="A585" s="42"/>
      <c r="B585" s="43"/>
      <c r="C585" s="216" t="s">
        <v>2337</v>
      </c>
      <c r="D585" s="216" t="s">
        <v>155</v>
      </c>
      <c r="E585" s="217" t="s">
        <v>1857</v>
      </c>
      <c r="F585" s="218" t="s">
        <v>1858</v>
      </c>
      <c r="G585" s="219" t="s">
        <v>283</v>
      </c>
      <c r="H585" s="220">
        <v>432</v>
      </c>
      <c r="I585" s="221"/>
      <c r="J585" s="222">
        <f>ROUND(I585*H585,2)</f>
        <v>0</v>
      </c>
      <c r="K585" s="218" t="s">
        <v>251</v>
      </c>
      <c r="L585" s="48"/>
      <c r="M585" s="223" t="s">
        <v>44</v>
      </c>
      <c r="N585" s="224" t="s">
        <v>53</v>
      </c>
      <c r="O585" s="88"/>
      <c r="P585" s="225">
        <f>O585*H585</f>
        <v>0</v>
      </c>
      <c r="Q585" s="225">
        <v>0</v>
      </c>
      <c r="R585" s="225">
        <f>Q585*H585</f>
        <v>0</v>
      </c>
      <c r="S585" s="225">
        <v>0</v>
      </c>
      <c r="T585" s="226">
        <f>S585*H585</f>
        <v>0</v>
      </c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R585" s="227" t="s">
        <v>171</v>
      </c>
      <c r="AT585" s="227" t="s">
        <v>155</v>
      </c>
      <c r="AU585" s="227" t="s">
        <v>21</v>
      </c>
      <c r="AY585" s="20" t="s">
        <v>152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20" t="s">
        <v>90</v>
      </c>
      <c r="BK585" s="228">
        <f>ROUND(I585*H585,2)</f>
        <v>0</v>
      </c>
      <c r="BL585" s="20" t="s">
        <v>171</v>
      </c>
      <c r="BM585" s="227" t="s">
        <v>2338</v>
      </c>
    </row>
    <row r="586" s="2" customFormat="1">
      <c r="A586" s="42"/>
      <c r="B586" s="43"/>
      <c r="C586" s="44"/>
      <c r="D586" s="249" t="s">
        <v>253</v>
      </c>
      <c r="E586" s="44"/>
      <c r="F586" s="250" t="s">
        <v>1860</v>
      </c>
      <c r="G586" s="44"/>
      <c r="H586" s="44"/>
      <c r="I586" s="231"/>
      <c r="J586" s="44"/>
      <c r="K586" s="44"/>
      <c r="L586" s="48"/>
      <c r="M586" s="232"/>
      <c r="N586" s="233"/>
      <c r="O586" s="88"/>
      <c r="P586" s="88"/>
      <c r="Q586" s="88"/>
      <c r="R586" s="88"/>
      <c r="S586" s="88"/>
      <c r="T586" s="89"/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T586" s="20" t="s">
        <v>253</v>
      </c>
      <c r="AU586" s="20" t="s">
        <v>21</v>
      </c>
    </row>
    <row r="587" s="13" customFormat="1">
      <c r="A587" s="13"/>
      <c r="B587" s="234"/>
      <c r="C587" s="235"/>
      <c r="D587" s="229" t="s">
        <v>166</v>
      </c>
      <c r="E587" s="236" t="s">
        <v>44</v>
      </c>
      <c r="F587" s="237" t="s">
        <v>1856</v>
      </c>
      <c r="G587" s="235"/>
      <c r="H587" s="238">
        <v>432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166</v>
      </c>
      <c r="AU587" s="244" t="s">
        <v>21</v>
      </c>
      <c r="AV587" s="13" t="s">
        <v>21</v>
      </c>
      <c r="AW587" s="13" t="s">
        <v>42</v>
      </c>
      <c r="AX587" s="13" t="s">
        <v>90</v>
      </c>
      <c r="AY587" s="244" t="s">
        <v>152</v>
      </c>
    </row>
    <row r="588" s="2" customFormat="1" ht="16.5" customHeight="1">
      <c r="A588" s="42"/>
      <c r="B588" s="43"/>
      <c r="C588" s="216" t="s">
        <v>2339</v>
      </c>
      <c r="D588" s="216" t="s">
        <v>155</v>
      </c>
      <c r="E588" s="217" t="s">
        <v>1861</v>
      </c>
      <c r="F588" s="218" t="s">
        <v>1862</v>
      </c>
      <c r="G588" s="219" t="s">
        <v>283</v>
      </c>
      <c r="H588" s="220">
        <v>10.5</v>
      </c>
      <c r="I588" s="221"/>
      <c r="J588" s="222">
        <f>ROUND(I588*H588,2)</f>
        <v>0</v>
      </c>
      <c r="K588" s="218" t="s">
        <v>251</v>
      </c>
      <c r="L588" s="48"/>
      <c r="M588" s="223" t="s">
        <v>44</v>
      </c>
      <c r="N588" s="224" t="s">
        <v>53</v>
      </c>
      <c r="O588" s="88"/>
      <c r="P588" s="225">
        <f>O588*H588</f>
        <v>0</v>
      </c>
      <c r="Q588" s="225">
        <v>2.0000000000000002E-05</v>
      </c>
      <c r="R588" s="225">
        <f>Q588*H588</f>
        <v>0.00021000000000000001</v>
      </c>
      <c r="S588" s="225">
        <v>0</v>
      </c>
      <c r="T588" s="226">
        <f>S588*H588</f>
        <v>0</v>
      </c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R588" s="227" t="s">
        <v>171</v>
      </c>
      <c r="AT588" s="227" t="s">
        <v>155</v>
      </c>
      <c r="AU588" s="227" t="s">
        <v>21</v>
      </c>
      <c r="AY588" s="20" t="s">
        <v>152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20" t="s">
        <v>90</v>
      </c>
      <c r="BK588" s="228">
        <f>ROUND(I588*H588,2)</f>
        <v>0</v>
      </c>
      <c r="BL588" s="20" t="s">
        <v>171</v>
      </c>
      <c r="BM588" s="227" t="s">
        <v>2340</v>
      </c>
    </row>
    <row r="589" s="2" customFormat="1">
      <c r="A589" s="42"/>
      <c r="B589" s="43"/>
      <c r="C589" s="44"/>
      <c r="D589" s="249" t="s">
        <v>253</v>
      </c>
      <c r="E589" s="44"/>
      <c r="F589" s="250" t="s">
        <v>1864</v>
      </c>
      <c r="G589" s="44"/>
      <c r="H589" s="44"/>
      <c r="I589" s="231"/>
      <c r="J589" s="44"/>
      <c r="K589" s="44"/>
      <c r="L589" s="48"/>
      <c r="M589" s="232"/>
      <c r="N589" s="233"/>
      <c r="O589" s="88"/>
      <c r="P589" s="88"/>
      <c r="Q589" s="88"/>
      <c r="R589" s="88"/>
      <c r="S589" s="88"/>
      <c r="T589" s="89"/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T589" s="20" t="s">
        <v>253</v>
      </c>
      <c r="AU589" s="20" t="s">
        <v>21</v>
      </c>
    </row>
    <row r="590" s="13" customFormat="1">
      <c r="A590" s="13"/>
      <c r="B590" s="234"/>
      <c r="C590" s="235"/>
      <c r="D590" s="229" t="s">
        <v>166</v>
      </c>
      <c r="E590" s="236" t="s">
        <v>44</v>
      </c>
      <c r="F590" s="237" t="s">
        <v>1865</v>
      </c>
      <c r="G590" s="235"/>
      <c r="H590" s="238">
        <v>10.5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4" t="s">
        <v>166</v>
      </c>
      <c r="AU590" s="244" t="s">
        <v>21</v>
      </c>
      <c r="AV590" s="13" t="s">
        <v>21</v>
      </c>
      <c r="AW590" s="13" t="s">
        <v>42</v>
      </c>
      <c r="AX590" s="13" t="s">
        <v>90</v>
      </c>
      <c r="AY590" s="244" t="s">
        <v>152</v>
      </c>
    </row>
    <row r="591" s="2" customFormat="1" ht="37.8" customHeight="1">
      <c r="A591" s="42"/>
      <c r="B591" s="43"/>
      <c r="C591" s="216" t="s">
        <v>2341</v>
      </c>
      <c r="D591" s="216" t="s">
        <v>155</v>
      </c>
      <c r="E591" s="217" t="s">
        <v>1866</v>
      </c>
      <c r="F591" s="218" t="s">
        <v>1867</v>
      </c>
      <c r="G591" s="219" t="s">
        <v>283</v>
      </c>
      <c r="H591" s="220">
        <v>52</v>
      </c>
      <c r="I591" s="221"/>
      <c r="J591" s="222">
        <f>ROUND(I591*H591,2)</f>
        <v>0</v>
      </c>
      <c r="K591" s="218" t="s">
        <v>251</v>
      </c>
      <c r="L591" s="48"/>
      <c r="M591" s="223" t="s">
        <v>44</v>
      </c>
      <c r="N591" s="224" t="s">
        <v>53</v>
      </c>
      <c r="O591" s="88"/>
      <c r="P591" s="225">
        <f>O591*H591</f>
        <v>0</v>
      </c>
      <c r="Q591" s="225">
        <v>0</v>
      </c>
      <c r="R591" s="225">
        <f>Q591*H591</f>
        <v>0</v>
      </c>
      <c r="S591" s="225">
        <v>0</v>
      </c>
      <c r="T591" s="226">
        <f>S591*H591</f>
        <v>0</v>
      </c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R591" s="227" t="s">
        <v>171</v>
      </c>
      <c r="AT591" s="227" t="s">
        <v>155</v>
      </c>
      <c r="AU591" s="227" t="s">
        <v>21</v>
      </c>
      <c r="AY591" s="20" t="s">
        <v>152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20" t="s">
        <v>90</v>
      </c>
      <c r="BK591" s="228">
        <f>ROUND(I591*H591,2)</f>
        <v>0</v>
      </c>
      <c r="BL591" s="20" t="s">
        <v>171</v>
      </c>
      <c r="BM591" s="227" t="s">
        <v>2342</v>
      </c>
    </row>
    <row r="592" s="2" customFormat="1">
      <c r="A592" s="42"/>
      <c r="B592" s="43"/>
      <c r="C592" s="44"/>
      <c r="D592" s="249" t="s">
        <v>253</v>
      </c>
      <c r="E592" s="44"/>
      <c r="F592" s="250" t="s">
        <v>1869</v>
      </c>
      <c r="G592" s="44"/>
      <c r="H592" s="44"/>
      <c r="I592" s="231"/>
      <c r="J592" s="44"/>
      <c r="K592" s="44"/>
      <c r="L592" s="48"/>
      <c r="M592" s="232"/>
      <c r="N592" s="233"/>
      <c r="O592" s="88"/>
      <c r="P592" s="88"/>
      <c r="Q592" s="88"/>
      <c r="R592" s="88"/>
      <c r="S592" s="88"/>
      <c r="T592" s="89"/>
      <c r="U592" s="42"/>
      <c r="V592" s="42"/>
      <c r="W592" s="42"/>
      <c r="X592" s="42"/>
      <c r="Y592" s="42"/>
      <c r="Z592" s="42"/>
      <c r="AA592" s="42"/>
      <c r="AB592" s="42"/>
      <c r="AC592" s="42"/>
      <c r="AD592" s="42"/>
      <c r="AE592" s="42"/>
      <c r="AT592" s="20" t="s">
        <v>253</v>
      </c>
      <c r="AU592" s="20" t="s">
        <v>21</v>
      </c>
    </row>
    <row r="593" s="13" customFormat="1">
      <c r="A593" s="13"/>
      <c r="B593" s="234"/>
      <c r="C593" s="235"/>
      <c r="D593" s="229" t="s">
        <v>166</v>
      </c>
      <c r="E593" s="236" t="s">
        <v>44</v>
      </c>
      <c r="F593" s="237" t="s">
        <v>2040</v>
      </c>
      <c r="G593" s="235"/>
      <c r="H593" s="238">
        <v>52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166</v>
      </c>
      <c r="AU593" s="244" t="s">
        <v>21</v>
      </c>
      <c r="AV593" s="13" t="s">
        <v>21</v>
      </c>
      <c r="AW593" s="13" t="s">
        <v>42</v>
      </c>
      <c r="AX593" s="13" t="s">
        <v>90</v>
      </c>
      <c r="AY593" s="244" t="s">
        <v>152</v>
      </c>
    </row>
    <row r="594" s="2" customFormat="1" ht="33" customHeight="1">
      <c r="A594" s="42"/>
      <c r="B594" s="43"/>
      <c r="C594" s="216" t="s">
        <v>2343</v>
      </c>
      <c r="D594" s="216" t="s">
        <v>155</v>
      </c>
      <c r="E594" s="217" t="s">
        <v>909</v>
      </c>
      <c r="F594" s="218" t="s">
        <v>910</v>
      </c>
      <c r="G594" s="219" t="s">
        <v>219</v>
      </c>
      <c r="H594" s="220">
        <v>14</v>
      </c>
      <c r="I594" s="221"/>
      <c r="J594" s="222">
        <f>ROUND(I594*H594,2)</f>
        <v>0</v>
      </c>
      <c r="K594" s="218" t="s">
        <v>251</v>
      </c>
      <c r="L594" s="48"/>
      <c r="M594" s="223" t="s">
        <v>44</v>
      </c>
      <c r="N594" s="224" t="s">
        <v>53</v>
      </c>
      <c r="O594" s="88"/>
      <c r="P594" s="225">
        <f>O594*H594</f>
        <v>0</v>
      </c>
      <c r="Q594" s="225">
        <v>0</v>
      </c>
      <c r="R594" s="225">
        <f>Q594*H594</f>
        <v>0</v>
      </c>
      <c r="S594" s="225">
        <v>0</v>
      </c>
      <c r="T594" s="226">
        <f>S594*H594</f>
        <v>0</v>
      </c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R594" s="227" t="s">
        <v>171</v>
      </c>
      <c r="AT594" s="227" t="s">
        <v>155</v>
      </c>
      <c r="AU594" s="227" t="s">
        <v>21</v>
      </c>
      <c r="AY594" s="20" t="s">
        <v>152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20" t="s">
        <v>90</v>
      </c>
      <c r="BK594" s="228">
        <f>ROUND(I594*H594,2)</f>
        <v>0</v>
      </c>
      <c r="BL594" s="20" t="s">
        <v>171</v>
      </c>
      <c r="BM594" s="227" t="s">
        <v>2344</v>
      </c>
    </row>
    <row r="595" s="2" customFormat="1">
      <c r="A595" s="42"/>
      <c r="B595" s="43"/>
      <c r="C595" s="44"/>
      <c r="D595" s="249" t="s">
        <v>253</v>
      </c>
      <c r="E595" s="44"/>
      <c r="F595" s="250" t="s">
        <v>912</v>
      </c>
      <c r="G595" s="44"/>
      <c r="H595" s="44"/>
      <c r="I595" s="231"/>
      <c r="J595" s="44"/>
      <c r="K595" s="44"/>
      <c r="L595" s="48"/>
      <c r="M595" s="232"/>
      <c r="N595" s="233"/>
      <c r="O595" s="88"/>
      <c r="P595" s="88"/>
      <c r="Q595" s="88"/>
      <c r="R595" s="88"/>
      <c r="S595" s="88"/>
      <c r="T595" s="89"/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T595" s="20" t="s">
        <v>253</v>
      </c>
      <c r="AU595" s="20" t="s">
        <v>21</v>
      </c>
    </row>
    <row r="596" s="13" customFormat="1">
      <c r="A596" s="13"/>
      <c r="B596" s="234"/>
      <c r="C596" s="235"/>
      <c r="D596" s="229" t="s">
        <v>166</v>
      </c>
      <c r="E596" s="236" t="s">
        <v>44</v>
      </c>
      <c r="F596" s="237" t="s">
        <v>334</v>
      </c>
      <c r="G596" s="235"/>
      <c r="H596" s="238">
        <v>14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166</v>
      </c>
      <c r="AU596" s="244" t="s">
        <v>21</v>
      </c>
      <c r="AV596" s="13" t="s">
        <v>21</v>
      </c>
      <c r="AW596" s="13" t="s">
        <v>42</v>
      </c>
      <c r="AX596" s="13" t="s">
        <v>90</v>
      </c>
      <c r="AY596" s="244" t="s">
        <v>152</v>
      </c>
    </row>
    <row r="597" s="2" customFormat="1" ht="24.15" customHeight="1">
      <c r="A597" s="42"/>
      <c r="B597" s="43"/>
      <c r="C597" s="216" t="s">
        <v>2345</v>
      </c>
      <c r="D597" s="216" t="s">
        <v>155</v>
      </c>
      <c r="E597" s="217" t="s">
        <v>587</v>
      </c>
      <c r="F597" s="218" t="s">
        <v>588</v>
      </c>
      <c r="G597" s="219" t="s">
        <v>212</v>
      </c>
      <c r="H597" s="220">
        <v>4.2759999999999998</v>
      </c>
      <c r="I597" s="221"/>
      <c r="J597" s="222">
        <f>ROUND(I597*H597,2)</f>
        <v>0</v>
      </c>
      <c r="K597" s="218" t="s">
        <v>251</v>
      </c>
      <c r="L597" s="48"/>
      <c r="M597" s="223" t="s">
        <v>44</v>
      </c>
      <c r="N597" s="224" t="s">
        <v>53</v>
      </c>
      <c r="O597" s="88"/>
      <c r="P597" s="225">
        <f>O597*H597</f>
        <v>0</v>
      </c>
      <c r="Q597" s="225">
        <v>1.5298499999999999</v>
      </c>
      <c r="R597" s="225">
        <f>Q597*H597</f>
        <v>6.5416385999999997</v>
      </c>
      <c r="S597" s="225">
        <v>0</v>
      </c>
      <c r="T597" s="226">
        <f>S597*H597</f>
        <v>0</v>
      </c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R597" s="227" t="s">
        <v>171</v>
      </c>
      <c r="AT597" s="227" t="s">
        <v>155</v>
      </c>
      <c r="AU597" s="227" t="s">
        <v>21</v>
      </c>
      <c r="AY597" s="20" t="s">
        <v>152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20" t="s">
        <v>90</v>
      </c>
      <c r="BK597" s="228">
        <f>ROUND(I597*H597,2)</f>
        <v>0</v>
      </c>
      <c r="BL597" s="20" t="s">
        <v>171</v>
      </c>
      <c r="BM597" s="227" t="s">
        <v>2346</v>
      </c>
    </row>
    <row r="598" s="2" customFormat="1">
      <c r="A598" s="42"/>
      <c r="B598" s="43"/>
      <c r="C598" s="44"/>
      <c r="D598" s="249" t="s">
        <v>253</v>
      </c>
      <c r="E598" s="44"/>
      <c r="F598" s="250" t="s">
        <v>590</v>
      </c>
      <c r="G598" s="44"/>
      <c r="H598" s="44"/>
      <c r="I598" s="231"/>
      <c r="J598" s="44"/>
      <c r="K598" s="44"/>
      <c r="L598" s="48"/>
      <c r="M598" s="232"/>
      <c r="N598" s="233"/>
      <c r="O598" s="88"/>
      <c r="P598" s="88"/>
      <c r="Q598" s="88"/>
      <c r="R598" s="88"/>
      <c r="S598" s="88"/>
      <c r="T598" s="89"/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T598" s="20" t="s">
        <v>253</v>
      </c>
      <c r="AU598" s="20" t="s">
        <v>21</v>
      </c>
    </row>
    <row r="599" s="2" customFormat="1">
      <c r="A599" s="42"/>
      <c r="B599" s="43"/>
      <c r="C599" s="44"/>
      <c r="D599" s="229" t="s">
        <v>161</v>
      </c>
      <c r="E599" s="44"/>
      <c r="F599" s="230" t="s">
        <v>2347</v>
      </c>
      <c r="G599" s="44"/>
      <c r="H599" s="44"/>
      <c r="I599" s="231"/>
      <c r="J599" s="44"/>
      <c r="K599" s="44"/>
      <c r="L599" s="48"/>
      <c r="M599" s="232"/>
      <c r="N599" s="233"/>
      <c r="O599" s="88"/>
      <c r="P599" s="88"/>
      <c r="Q599" s="88"/>
      <c r="R599" s="88"/>
      <c r="S599" s="88"/>
      <c r="T599" s="89"/>
      <c r="U599" s="42"/>
      <c r="V599" s="42"/>
      <c r="W599" s="42"/>
      <c r="X599" s="42"/>
      <c r="Y599" s="42"/>
      <c r="Z599" s="42"/>
      <c r="AA599" s="42"/>
      <c r="AB599" s="42"/>
      <c r="AC599" s="42"/>
      <c r="AD599" s="42"/>
      <c r="AE599" s="42"/>
      <c r="AT599" s="20" t="s">
        <v>161</v>
      </c>
      <c r="AU599" s="20" t="s">
        <v>21</v>
      </c>
    </row>
    <row r="600" s="13" customFormat="1">
      <c r="A600" s="13"/>
      <c r="B600" s="234"/>
      <c r="C600" s="235"/>
      <c r="D600" s="229" t="s">
        <v>166</v>
      </c>
      <c r="E600" s="236" t="s">
        <v>44</v>
      </c>
      <c r="F600" s="237" t="s">
        <v>2348</v>
      </c>
      <c r="G600" s="235"/>
      <c r="H600" s="238">
        <v>4.2759999999999998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4" t="s">
        <v>166</v>
      </c>
      <c r="AU600" s="244" t="s">
        <v>21</v>
      </c>
      <c r="AV600" s="13" t="s">
        <v>21</v>
      </c>
      <c r="AW600" s="13" t="s">
        <v>42</v>
      </c>
      <c r="AX600" s="13" t="s">
        <v>90</v>
      </c>
      <c r="AY600" s="244" t="s">
        <v>152</v>
      </c>
    </row>
    <row r="601" s="12" customFormat="1" ht="22.8" customHeight="1">
      <c r="A601" s="12"/>
      <c r="B601" s="200"/>
      <c r="C601" s="201"/>
      <c r="D601" s="202" t="s">
        <v>81</v>
      </c>
      <c r="E601" s="214" t="s">
        <v>691</v>
      </c>
      <c r="F601" s="214" t="s">
        <v>692</v>
      </c>
      <c r="G601" s="201"/>
      <c r="H601" s="201"/>
      <c r="I601" s="204"/>
      <c r="J601" s="215">
        <f>BK601</f>
        <v>0</v>
      </c>
      <c r="K601" s="201"/>
      <c r="L601" s="206"/>
      <c r="M601" s="207"/>
      <c r="N601" s="208"/>
      <c r="O601" s="208"/>
      <c r="P601" s="209">
        <f>SUM(P602:P642)</f>
        <v>0</v>
      </c>
      <c r="Q601" s="208"/>
      <c r="R601" s="209">
        <f>SUM(R602:R642)</f>
        <v>0</v>
      </c>
      <c r="S601" s="208"/>
      <c r="T601" s="210">
        <f>SUM(T602:T642)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11" t="s">
        <v>90</v>
      </c>
      <c r="AT601" s="212" t="s">
        <v>81</v>
      </c>
      <c r="AU601" s="212" t="s">
        <v>90</v>
      </c>
      <c r="AY601" s="211" t="s">
        <v>152</v>
      </c>
      <c r="BK601" s="213">
        <f>SUM(BK602:BK642)</f>
        <v>0</v>
      </c>
    </row>
    <row r="602" s="2" customFormat="1" ht="21.75" customHeight="1">
      <c r="A602" s="42"/>
      <c r="B602" s="43"/>
      <c r="C602" s="216" t="s">
        <v>2349</v>
      </c>
      <c r="D602" s="216" t="s">
        <v>155</v>
      </c>
      <c r="E602" s="217" t="s">
        <v>694</v>
      </c>
      <c r="F602" s="218" t="s">
        <v>695</v>
      </c>
      <c r="G602" s="219" t="s">
        <v>365</v>
      </c>
      <c r="H602" s="220">
        <v>1.6279999999999999</v>
      </c>
      <c r="I602" s="221"/>
      <c r="J602" s="222">
        <f>ROUND(I602*H602,2)</f>
        <v>0</v>
      </c>
      <c r="K602" s="218" t="s">
        <v>251</v>
      </c>
      <c r="L602" s="48"/>
      <c r="M602" s="223" t="s">
        <v>44</v>
      </c>
      <c r="N602" s="224" t="s">
        <v>53</v>
      </c>
      <c r="O602" s="88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42"/>
      <c r="V602" s="42"/>
      <c r="W602" s="42"/>
      <c r="X602" s="42"/>
      <c r="Y602" s="42"/>
      <c r="Z602" s="42"/>
      <c r="AA602" s="42"/>
      <c r="AB602" s="42"/>
      <c r="AC602" s="42"/>
      <c r="AD602" s="42"/>
      <c r="AE602" s="42"/>
      <c r="AR602" s="227" t="s">
        <v>171</v>
      </c>
      <c r="AT602" s="227" t="s">
        <v>155</v>
      </c>
      <c r="AU602" s="227" t="s">
        <v>21</v>
      </c>
      <c r="AY602" s="20" t="s">
        <v>152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20" t="s">
        <v>90</v>
      </c>
      <c r="BK602" s="228">
        <f>ROUND(I602*H602,2)</f>
        <v>0</v>
      </c>
      <c r="BL602" s="20" t="s">
        <v>171</v>
      </c>
      <c r="BM602" s="227" t="s">
        <v>2350</v>
      </c>
    </row>
    <row r="603" s="2" customFormat="1">
      <c r="A603" s="42"/>
      <c r="B603" s="43"/>
      <c r="C603" s="44"/>
      <c r="D603" s="249" t="s">
        <v>253</v>
      </c>
      <c r="E603" s="44"/>
      <c r="F603" s="250" t="s">
        <v>697</v>
      </c>
      <c r="G603" s="44"/>
      <c r="H603" s="44"/>
      <c r="I603" s="231"/>
      <c r="J603" s="44"/>
      <c r="K603" s="44"/>
      <c r="L603" s="48"/>
      <c r="M603" s="232"/>
      <c r="N603" s="233"/>
      <c r="O603" s="88"/>
      <c r="P603" s="88"/>
      <c r="Q603" s="88"/>
      <c r="R603" s="88"/>
      <c r="S603" s="88"/>
      <c r="T603" s="89"/>
      <c r="U603" s="42"/>
      <c r="V603" s="42"/>
      <c r="W603" s="42"/>
      <c r="X603" s="42"/>
      <c r="Y603" s="42"/>
      <c r="Z603" s="42"/>
      <c r="AA603" s="42"/>
      <c r="AB603" s="42"/>
      <c r="AC603" s="42"/>
      <c r="AD603" s="42"/>
      <c r="AE603" s="42"/>
      <c r="AT603" s="20" t="s">
        <v>253</v>
      </c>
      <c r="AU603" s="20" t="s">
        <v>21</v>
      </c>
    </row>
    <row r="604" s="13" customFormat="1">
      <c r="A604" s="13"/>
      <c r="B604" s="234"/>
      <c r="C604" s="235"/>
      <c r="D604" s="229" t="s">
        <v>166</v>
      </c>
      <c r="E604" s="236" t="s">
        <v>44</v>
      </c>
      <c r="F604" s="237" t="s">
        <v>2351</v>
      </c>
      <c r="G604" s="235"/>
      <c r="H604" s="238">
        <v>1.6279999999999999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166</v>
      </c>
      <c r="AU604" s="244" t="s">
        <v>21</v>
      </c>
      <c r="AV604" s="13" t="s">
        <v>21</v>
      </c>
      <c r="AW604" s="13" t="s">
        <v>42</v>
      </c>
      <c r="AX604" s="13" t="s">
        <v>90</v>
      </c>
      <c r="AY604" s="244" t="s">
        <v>152</v>
      </c>
    </row>
    <row r="605" s="2" customFormat="1" ht="24.15" customHeight="1">
      <c r="A605" s="42"/>
      <c r="B605" s="43"/>
      <c r="C605" s="216" t="s">
        <v>2352</v>
      </c>
      <c r="D605" s="216" t="s">
        <v>155</v>
      </c>
      <c r="E605" s="217" t="s">
        <v>700</v>
      </c>
      <c r="F605" s="218" t="s">
        <v>701</v>
      </c>
      <c r="G605" s="219" t="s">
        <v>365</v>
      </c>
      <c r="H605" s="220">
        <v>6.5119999999999996</v>
      </c>
      <c r="I605" s="221"/>
      <c r="J605" s="222">
        <f>ROUND(I605*H605,2)</f>
        <v>0</v>
      </c>
      <c r="K605" s="218" t="s">
        <v>251</v>
      </c>
      <c r="L605" s="48"/>
      <c r="M605" s="223" t="s">
        <v>44</v>
      </c>
      <c r="N605" s="224" t="s">
        <v>53</v>
      </c>
      <c r="O605" s="88"/>
      <c r="P605" s="225">
        <f>O605*H605</f>
        <v>0</v>
      </c>
      <c r="Q605" s="225">
        <v>0</v>
      </c>
      <c r="R605" s="225">
        <f>Q605*H605</f>
        <v>0</v>
      </c>
      <c r="S605" s="225">
        <v>0</v>
      </c>
      <c r="T605" s="226">
        <f>S605*H605</f>
        <v>0</v>
      </c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R605" s="227" t="s">
        <v>171</v>
      </c>
      <c r="AT605" s="227" t="s">
        <v>155</v>
      </c>
      <c r="AU605" s="227" t="s">
        <v>21</v>
      </c>
      <c r="AY605" s="20" t="s">
        <v>152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20" t="s">
        <v>90</v>
      </c>
      <c r="BK605" s="228">
        <f>ROUND(I605*H605,2)</f>
        <v>0</v>
      </c>
      <c r="BL605" s="20" t="s">
        <v>171</v>
      </c>
      <c r="BM605" s="227" t="s">
        <v>2353</v>
      </c>
    </row>
    <row r="606" s="2" customFormat="1">
      <c r="A606" s="42"/>
      <c r="B606" s="43"/>
      <c r="C606" s="44"/>
      <c r="D606" s="249" t="s">
        <v>253</v>
      </c>
      <c r="E606" s="44"/>
      <c r="F606" s="250" t="s">
        <v>703</v>
      </c>
      <c r="G606" s="44"/>
      <c r="H606" s="44"/>
      <c r="I606" s="231"/>
      <c r="J606" s="44"/>
      <c r="K606" s="44"/>
      <c r="L606" s="48"/>
      <c r="M606" s="232"/>
      <c r="N606" s="233"/>
      <c r="O606" s="88"/>
      <c r="P606" s="88"/>
      <c r="Q606" s="88"/>
      <c r="R606" s="88"/>
      <c r="S606" s="88"/>
      <c r="T606" s="89"/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T606" s="20" t="s">
        <v>253</v>
      </c>
      <c r="AU606" s="20" t="s">
        <v>21</v>
      </c>
    </row>
    <row r="607" s="13" customFormat="1">
      <c r="A607" s="13"/>
      <c r="B607" s="234"/>
      <c r="C607" s="235"/>
      <c r="D607" s="229" t="s">
        <v>166</v>
      </c>
      <c r="E607" s="236" t="s">
        <v>44</v>
      </c>
      <c r="F607" s="237" t="s">
        <v>2351</v>
      </c>
      <c r="G607" s="235"/>
      <c r="H607" s="238">
        <v>1.6279999999999999</v>
      </c>
      <c r="I607" s="239"/>
      <c r="J607" s="235"/>
      <c r="K607" s="235"/>
      <c r="L607" s="240"/>
      <c r="M607" s="241"/>
      <c r="N607" s="242"/>
      <c r="O607" s="242"/>
      <c r="P607" s="242"/>
      <c r="Q607" s="242"/>
      <c r="R607" s="242"/>
      <c r="S607" s="242"/>
      <c r="T607" s="24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4" t="s">
        <v>166</v>
      </c>
      <c r="AU607" s="244" t="s">
        <v>21</v>
      </c>
      <c r="AV607" s="13" t="s">
        <v>21</v>
      </c>
      <c r="AW607" s="13" t="s">
        <v>42</v>
      </c>
      <c r="AX607" s="13" t="s">
        <v>90</v>
      </c>
      <c r="AY607" s="244" t="s">
        <v>152</v>
      </c>
    </row>
    <row r="608" s="13" customFormat="1">
      <c r="A608" s="13"/>
      <c r="B608" s="234"/>
      <c r="C608" s="235"/>
      <c r="D608" s="229" t="s">
        <v>166</v>
      </c>
      <c r="E608" s="235"/>
      <c r="F608" s="237" t="s">
        <v>2354</v>
      </c>
      <c r="G608" s="235"/>
      <c r="H608" s="238">
        <v>6.5119999999999996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4" t="s">
        <v>166</v>
      </c>
      <c r="AU608" s="244" t="s">
        <v>21</v>
      </c>
      <c r="AV608" s="13" t="s">
        <v>21</v>
      </c>
      <c r="AW608" s="13" t="s">
        <v>4</v>
      </c>
      <c r="AX608" s="13" t="s">
        <v>90</v>
      </c>
      <c r="AY608" s="244" t="s">
        <v>152</v>
      </c>
    </row>
    <row r="609" s="2" customFormat="1" ht="24.15" customHeight="1">
      <c r="A609" s="42"/>
      <c r="B609" s="43"/>
      <c r="C609" s="216" t="s">
        <v>2355</v>
      </c>
      <c r="D609" s="216" t="s">
        <v>155</v>
      </c>
      <c r="E609" s="217" t="s">
        <v>2356</v>
      </c>
      <c r="F609" s="218" t="s">
        <v>2357</v>
      </c>
      <c r="G609" s="219" t="s">
        <v>365</v>
      </c>
      <c r="H609" s="220">
        <v>1.6279999999999999</v>
      </c>
      <c r="I609" s="221"/>
      <c r="J609" s="222">
        <f>ROUND(I609*H609,2)</f>
        <v>0</v>
      </c>
      <c r="K609" s="218" t="s">
        <v>251</v>
      </c>
      <c r="L609" s="48"/>
      <c r="M609" s="223" t="s">
        <v>44</v>
      </c>
      <c r="N609" s="224" t="s">
        <v>53</v>
      </c>
      <c r="O609" s="88"/>
      <c r="P609" s="225">
        <f>O609*H609</f>
        <v>0</v>
      </c>
      <c r="Q609" s="225">
        <v>0</v>
      </c>
      <c r="R609" s="225">
        <f>Q609*H609</f>
        <v>0</v>
      </c>
      <c r="S609" s="225">
        <v>0</v>
      </c>
      <c r="T609" s="226">
        <f>S609*H609</f>
        <v>0</v>
      </c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R609" s="227" t="s">
        <v>171</v>
      </c>
      <c r="AT609" s="227" t="s">
        <v>155</v>
      </c>
      <c r="AU609" s="227" t="s">
        <v>21</v>
      </c>
      <c r="AY609" s="20" t="s">
        <v>152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20" t="s">
        <v>90</v>
      </c>
      <c r="BK609" s="228">
        <f>ROUND(I609*H609,2)</f>
        <v>0</v>
      </c>
      <c r="BL609" s="20" t="s">
        <v>171</v>
      </c>
      <c r="BM609" s="227" t="s">
        <v>2358</v>
      </c>
    </row>
    <row r="610" s="2" customFormat="1">
      <c r="A610" s="42"/>
      <c r="B610" s="43"/>
      <c r="C610" s="44"/>
      <c r="D610" s="249" t="s">
        <v>253</v>
      </c>
      <c r="E610" s="44"/>
      <c r="F610" s="250" t="s">
        <v>2359</v>
      </c>
      <c r="G610" s="44"/>
      <c r="H610" s="44"/>
      <c r="I610" s="231"/>
      <c r="J610" s="44"/>
      <c r="K610" s="44"/>
      <c r="L610" s="48"/>
      <c r="M610" s="232"/>
      <c r="N610" s="233"/>
      <c r="O610" s="88"/>
      <c r="P610" s="88"/>
      <c r="Q610" s="88"/>
      <c r="R610" s="88"/>
      <c r="S610" s="88"/>
      <c r="T610" s="89"/>
      <c r="U610" s="42"/>
      <c r="V610" s="42"/>
      <c r="W610" s="42"/>
      <c r="X610" s="42"/>
      <c r="Y610" s="42"/>
      <c r="Z610" s="42"/>
      <c r="AA610" s="42"/>
      <c r="AB610" s="42"/>
      <c r="AC610" s="42"/>
      <c r="AD610" s="42"/>
      <c r="AE610" s="42"/>
      <c r="AT610" s="20" t="s">
        <v>253</v>
      </c>
      <c r="AU610" s="20" t="s">
        <v>21</v>
      </c>
    </row>
    <row r="611" s="13" customFormat="1">
      <c r="A611" s="13"/>
      <c r="B611" s="234"/>
      <c r="C611" s="235"/>
      <c r="D611" s="229" t="s">
        <v>166</v>
      </c>
      <c r="E611" s="236" t="s">
        <v>44</v>
      </c>
      <c r="F611" s="237" t="s">
        <v>2351</v>
      </c>
      <c r="G611" s="235"/>
      <c r="H611" s="238">
        <v>1.6279999999999999</v>
      </c>
      <c r="I611" s="239"/>
      <c r="J611" s="235"/>
      <c r="K611" s="235"/>
      <c r="L611" s="240"/>
      <c r="M611" s="241"/>
      <c r="N611" s="242"/>
      <c r="O611" s="242"/>
      <c r="P611" s="242"/>
      <c r="Q611" s="242"/>
      <c r="R611" s="242"/>
      <c r="S611" s="242"/>
      <c r="T611" s="24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4" t="s">
        <v>166</v>
      </c>
      <c r="AU611" s="244" t="s">
        <v>21</v>
      </c>
      <c r="AV611" s="13" t="s">
        <v>21</v>
      </c>
      <c r="AW611" s="13" t="s">
        <v>42</v>
      </c>
      <c r="AX611" s="13" t="s">
        <v>90</v>
      </c>
      <c r="AY611" s="244" t="s">
        <v>152</v>
      </c>
    </row>
    <row r="612" s="2" customFormat="1" ht="24.15" customHeight="1">
      <c r="A612" s="42"/>
      <c r="B612" s="43"/>
      <c r="C612" s="216" t="s">
        <v>2360</v>
      </c>
      <c r="D612" s="216" t="s">
        <v>155</v>
      </c>
      <c r="E612" s="217" t="s">
        <v>706</v>
      </c>
      <c r="F612" s="218" t="s">
        <v>707</v>
      </c>
      <c r="G612" s="219" t="s">
        <v>365</v>
      </c>
      <c r="H612" s="220">
        <v>1107.585</v>
      </c>
      <c r="I612" s="221"/>
      <c r="J612" s="222">
        <f>ROUND(I612*H612,2)</f>
        <v>0</v>
      </c>
      <c r="K612" s="218" t="s">
        <v>251</v>
      </c>
      <c r="L612" s="48"/>
      <c r="M612" s="223" t="s">
        <v>44</v>
      </c>
      <c r="N612" s="224" t="s">
        <v>53</v>
      </c>
      <c r="O612" s="88"/>
      <c r="P612" s="225">
        <f>O612*H612</f>
        <v>0</v>
      </c>
      <c r="Q612" s="225">
        <v>0</v>
      </c>
      <c r="R612" s="225">
        <f>Q612*H612</f>
        <v>0</v>
      </c>
      <c r="S612" s="225">
        <v>0</v>
      </c>
      <c r="T612" s="226">
        <f>S612*H612</f>
        <v>0</v>
      </c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R612" s="227" t="s">
        <v>171</v>
      </c>
      <c r="AT612" s="227" t="s">
        <v>155</v>
      </c>
      <c r="AU612" s="227" t="s">
        <v>21</v>
      </c>
      <c r="AY612" s="20" t="s">
        <v>152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20" t="s">
        <v>90</v>
      </c>
      <c r="BK612" s="228">
        <f>ROUND(I612*H612,2)</f>
        <v>0</v>
      </c>
      <c r="BL612" s="20" t="s">
        <v>171</v>
      </c>
      <c r="BM612" s="227" t="s">
        <v>2361</v>
      </c>
    </row>
    <row r="613" s="2" customFormat="1">
      <c r="A613" s="42"/>
      <c r="B613" s="43"/>
      <c r="C613" s="44"/>
      <c r="D613" s="249" t="s">
        <v>253</v>
      </c>
      <c r="E613" s="44"/>
      <c r="F613" s="250" t="s">
        <v>709</v>
      </c>
      <c r="G613" s="44"/>
      <c r="H613" s="44"/>
      <c r="I613" s="231"/>
      <c r="J613" s="44"/>
      <c r="K613" s="44"/>
      <c r="L613" s="48"/>
      <c r="M613" s="232"/>
      <c r="N613" s="233"/>
      <c r="O613" s="88"/>
      <c r="P613" s="88"/>
      <c r="Q613" s="88"/>
      <c r="R613" s="88"/>
      <c r="S613" s="88"/>
      <c r="T613" s="89"/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T613" s="20" t="s">
        <v>253</v>
      </c>
      <c r="AU613" s="20" t="s">
        <v>21</v>
      </c>
    </row>
    <row r="614" s="13" customFormat="1">
      <c r="A614" s="13"/>
      <c r="B614" s="234"/>
      <c r="C614" s="235"/>
      <c r="D614" s="229" t="s">
        <v>166</v>
      </c>
      <c r="E614" s="236" t="s">
        <v>44</v>
      </c>
      <c r="F614" s="237" t="s">
        <v>1871</v>
      </c>
      <c r="G614" s="235"/>
      <c r="H614" s="238">
        <v>399.65499999999997</v>
      </c>
      <c r="I614" s="239"/>
      <c r="J614" s="235"/>
      <c r="K614" s="235"/>
      <c r="L614" s="240"/>
      <c r="M614" s="241"/>
      <c r="N614" s="242"/>
      <c r="O614" s="242"/>
      <c r="P614" s="242"/>
      <c r="Q614" s="242"/>
      <c r="R614" s="242"/>
      <c r="S614" s="242"/>
      <c r="T614" s="24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4" t="s">
        <v>166</v>
      </c>
      <c r="AU614" s="244" t="s">
        <v>21</v>
      </c>
      <c r="AV614" s="13" t="s">
        <v>21</v>
      </c>
      <c r="AW614" s="13" t="s">
        <v>42</v>
      </c>
      <c r="AX614" s="13" t="s">
        <v>82</v>
      </c>
      <c r="AY614" s="244" t="s">
        <v>152</v>
      </c>
    </row>
    <row r="615" s="13" customFormat="1">
      <c r="A615" s="13"/>
      <c r="B615" s="234"/>
      <c r="C615" s="235"/>
      <c r="D615" s="229" t="s">
        <v>166</v>
      </c>
      <c r="E615" s="236" t="s">
        <v>44</v>
      </c>
      <c r="F615" s="237" t="s">
        <v>1872</v>
      </c>
      <c r="G615" s="235"/>
      <c r="H615" s="238">
        <v>357.89999999999998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166</v>
      </c>
      <c r="AU615" s="244" t="s">
        <v>21</v>
      </c>
      <c r="AV615" s="13" t="s">
        <v>21</v>
      </c>
      <c r="AW615" s="13" t="s">
        <v>42</v>
      </c>
      <c r="AX615" s="13" t="s">
        <v>82</v>
      </c>
      <c r="AY615" s="244" t="s">
        <v>152</v>
      </c>
    </row>
    <row r="616" s="13" customFormat="1">
      <c r="A616" s="13"/>
      <c r="B616" s="234"/>
      <c r="C616" s="235"/>
      <c r="D616" s="229" t="s">
        <v>166</v>
      </c>
      <c r="E616" s="236" t="s">
        <v>44</v>
      </c>
      <c r="F616" s="237" t="s">
        <v>2362</v>
      </c>
      <c r="G616" s="235"/>
      <c r="H616" s="238">
        <v>350.02999999999997</v>
      </c>
      <c r="I616" s="239"/>
      <c r="J616" s="235"/>
      <c r="K616" s="235"/>
      <c r="L616" s="240"/>
      <c r="M616" s="241"/>
      <c r="N616" s="242"/>
      <c r="O616" s="242"/>
      <c r="P616" s="242"/>
      <c r="Q616" s="242"/>
      <c r="R616" s="242"/>
      <c r="S616" s="242"/>
      <c r="T616" s="24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4" t="s">
        <v>166</v>
      </c>
      <c r="AU616" s="244" t="s">
        <v>21</v>
      </c>
      <c r="AV616" s="13" t="s">
        <v>21</v>
      </c>
      <c r="AW616" s="13" t="s">
        <v>42</v>
      </c>
      <c r="AX616" s="13" t="s">
        <v>82</v>
      </c>
      <c r="AY616" s="244" t="s">
        <v>152</v>
      </c>
    </row>
    <row r="617" s="14" customFormat="1">
      <c r="A617" s="14"/>
      <c r="B617" s="251"/>
      <c r="C617" s="252"/>
      <c r="D617" s="229" t="s">
        <v>166</v>
      </c>
      <c r="E617" s="253" t="s">
        <v>44</v>
      </c>
      <c r="F617" s="254" t="s">
        <v>261</v>
      </c>
      <c r="G617" s="252"/>
      <c r="H617" s="255">
        <v>1107.585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1" t="s">
        <v>166</v>
      </c>
      <c r="AU617" s="261" t="s">
        <v>21</v>
      </c>
      <c r="AV617" s="14" t="s">
        <v>171</v>
      </c>
      <c r="AW617" s="14" t="s">
        <v>42</v>
      </c>
      <c r="AX617" s="14" t="s">
        <v>90</v>
      </c>
      <c r="AY617" s="261" t="s">
        <v>152</v>
      </c>
    </row>
    <row r="618" s="2" customFormat="1" ht="24.15" customHeight="1">
      <c r="A618" s="42"/>
      <c r="B618" s="43"/>
      <c r="C618" s="216" t="s">
        <v>2363</v>
      </c>
      <c r="D618" s="216" t="s">
        <v>155</v>
      </c>
      <c r="E618" s="217" t="s">
        <v>713</v>
      </c>
      <c r="F618" s="218" t="s">
        <v>714</v>
      </c>
      <c r="G618" s="219" t="s">
        <v>365</v>
      </c>
      <c r="H618" s="220">
        <v>4430.3400000000001</v>
      </c>
      <c r="I618" s="221"/>
      <c r="J618" s="222">
        <f>ROUND(I618*H618,2)</f>
        <v>0</v>
      </c>
      <c r="K618" s="218" t="s">
        <v>251</v>
      </c>
      <c r="L618" s="48"/>
      <c r="M618" s="223" t="s">
        <v>44</v>
      </c>
      <c r="N618" s="224" t="s">
        <v>53</v>
      </c>
      <c r="O618" s="88"/>
      <c r="P618" s="225">
        <f>O618*H618</f>
        <v>0</v>
      </c>
      <c r="Q618" s="225">
        <v>0</v>
      </c>
      <c r="R618" s="225">
        <f>Q618*H618</f>
        <v>0</v>
      </c>
      <c r="S618" s="225">
        <v>0</v>
      </c>
      <c r="T618" s="226">
        <f>S618*H618</f>
        <v>0</v>
      </c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R618" s="227" t="s">
        <v>171</v>
      </c>
      <c r="AT618" s="227" t="s">
        <v>155</v>
      </c>
      <c r="AU618" s="227" t="s">
        <v>21</v>
      </c>
      <c r="AY618" s="20" t="s">
        <v>152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20" t="s">
        <v>90</v>
      </c>
      <c r="BK618" s="228">
        <f>ROUND(I618*H618,2)</f>
        <v>0</v>
      </c>
      <c r="BL618" s="20" t="s">
        <v>171</v>
      </c>
      <c r="BM618" s="227" t="s">
        <v>2364</v>
      </c>
    </row>
    <row r="619" s="2" customFormat="1">
      <c r="A619" s="42"/>
      <c r="B619" s="43"/>
      <c r="C619" s="44"/>
      <c r="D619" s="249" t="s">
        <v>253</v>
      </c>
      <c r="E619" s="44"/>
      <c r="F619" s="250" t="s">
        <v>716</v>
      </c>
      <c r="G619" s="44"/>
      <c r="H619" s="44"/>
      <c r="I619" s="231"/>
      <c r="J619" s="44"/>
      <c r="K619" s="44"/>
      <c r="L619" s="48"/>
      <c r="M619" s="232"/>
      <c r="N619" s="233"/>
      <c r="O619" s="88"/>
      <c r="P619" s="88"/>
      <c r="Q619" s="88"/>
      <c r="R619" s="88"/>
      <c r="S619" s="88"/>
      <c r="T619" s="89"/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T619" s="20" t="s">
        <v>253</v>
      </c>
      <c r="AU619" s="20" t="s">
        <v>21</v>
      </c>
    </row>
    <row r="620" s="13" customFormat="1">
      <c r="A620" s="13"/>
      <c r="B620" s="234"/>
      <c r="C620" s="235"/>
      <c r="D620" s="229" t="s">
        <v>166</v>
      </c>
      <c r="E620" s="236" t="s">
        <v>44</v>
      </c>
      <c r="F620" s="237" t="s">
        <v>1871</v>
      </c>
      <c r="G620" s="235"/>
      <c r="H620" s="238">
        <v>399.65499999999997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166</v>
      </c>
      <c r="AU620" s="244" t="s">
        <v>21</v>
      </c>
      <c r="AV620" s="13" t="s">
        <v>21</v>
      </c>
      <c r="AW620" s="13" t="s">
        <v>42</v>
      </c>
      <c r="AX620" s="13" t="s">
        <v>82</v>
      </c>
      <c r="AY620" s="244" t="s">
        <v>152</v>
      </c>
    </row>
    <row r="621" s="13" customFormat="1">
      <c r="A621" s="13"/>
      <c r="B621" s="234"/>
      <c r="C621" s="235"/>
      <c r="D621" s="229" t="s">
        <v>166</v>
      </c>
      <c r="E621" s="236" t="s">
        <v>44</v>
      </c>
      <c r="F621" s="237" t="s">
        <v>1872</v>
      </c>
      <c r="G621" s="235"/>
      <c r="H621" s="238">
        <v>357.89999999999998</v>
      </c>
      <c r="I621" s="239"/>
      <c r="J621" s="235"/>
      <c r="K621" s="235"/>
      <c r="L621" s="240"/>
      <c r="M621" s="241"/>
      <c r="N621" s="242"/>
      <c r="O621" s="242"/>
      <c r="P621" s="242"/>
      <c r="Q621" s="242"/>
      <c r="R621" s="242"/>
      <c r="S621" s="242"/>
      <c r="T621" s="24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4" t="s">
        <v>166</v>
      </c>
      <c r="AU621" s="244" t="s">
        <v>21</v>
      </c>
      <c r="AV621" s="13" t="s">
        <v>21</v>
      </c>
      <c r="AW621" s="13" t="s">
        <v>42</v>
      </c>
      <c r="AX621" s="13" t="s">
        <v>82</v>
      </c>
      <c r="AY621" s="244" t="s">
        <v>152</v>
      </c>
    </row>
    <row r="622" s="13" customFormat="1">
      <c r="A622" s="13"/>
      <c r="B622" s="234"/>
      <c r="C622" s="235"/>
      <c r="D622" s="229" t="s">
        <v>166</v>
      </c>
      <c r="E622" s="236" t="s">
        <v>44</v>
      </c>
      <c r="F622" s="237" t="s">
        <v>2362</v>
      </c>
      <c r="G622" s="235"/>
      <c r="H622" s="238">
        <v>350.02999999999997</v>
      </c>
      <c r="I622" s="239"/>
      <c r="J622" s="235"/>
      <c r="K622" s="235"/>
      <c r="L622" s="240"/>
      <c r="M622" s="241"/>
      <c r="N622" s="242"/>
      <c r="O622" s="242"/>
      <c r="P622" s="242"/>
      <c r="Q622" s="242"/>
      <c r="R622" s="242"/>
      <c r="S622" s="242"/>
      <c r="T622" s="24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4" t="s">
        <v>166</v>
      </c>
      <c r="AU622" s="244" t="s">
        <v>21</v>
      </c>
      <c r="AV622" s="13" t="s">
        <v>21</v>
      </c>
      <c r="AW622" s="13" t="s">
        <v>42</v>
      </c>
      <c r="AX622" s="13" t="s">
        <v>82</v>
      </c>
      <c r="AY622" s="244" t="s">
        <v>152</v>
      </c>
    </row>
    <row r="623" s="14" customFormat="1">
      <c r="A623" s="14"/>
      <c r="B623" s="251"/>
      <c r="C623" s="252"/>
      <c r="D623" s="229" t="s">
        <v>166</v>
      </c>
      <c r="E623" s="253" t="s">
        <v>44</v>
      </c>
      <c r="F623" s="254" t="s">
        <v>261</v>
      </c>
      <c r="G623" s="252"/>
      <c r="H623" s="255">
        <v>1107.585</v>
      </c>
      <c r="I623" s="256"/>
      <c r="J623" s="252"/>
      <c r="K623" s="252"/>
      <c r="L623" s="257"/>
      <c r="M623" s="258"/>
      <c r="N623" s="259"/>
      <c r="O623" s="259"/>
      <c r="P623" s="259"/>
      <c r="Q623" s="259"/>
      <c r="R623" s="259"/>
      <c r="S623" s="259"/>
      <c r="T623" s="26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1" t="s">
        <v>166</v>
      </c>
      <c r="AU623" s="261" t="s">
        <v>21</v>
      </c>
      <c r="AV623" s="14" t="s">
        <v>171</v>
      </c>
      <c r="AW623" s="14" t="s">
        <v>42</v>
      </c>
      <c r="AX623" s="14" t="s">
        <v>90</v>
      </c>
      <c r="AY623" s="261" t="s">
        <v>152</v>
      </c>
    </row>
    <row r="624" s="13" customFormat="1">
      <c r="A624" s="13"/>
      <c r="B624" s="234"/>
      <c r="C624" s="235"/>
      <c r="D624" s="229" t="s">
        <v>166</v>
      </c>
      <c r="E624" s="235"/>
      <c r="F624" s="237" t="s">
        <v>2365</v>
      </c>
      <c r="G624" s="235"/>
      <c r="H624" s="238">
        <v>4430.3400000000001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166</v>
      </c>
      <c r="AU624" s="244" t="s">
        <v>21</v>
      </c>
      <c r="AV624" s="13" t="s">
        <v>21</v>
      </c>
      <c r="AW624" s="13" t="s">
        <v>4</v>
      </c>
      <c r="AX624" s="13" t="s">
        <v>90</v>
      </c>
      <c r="AY624" s="244" t="s">
        <v>152</v>
      </c>
    </row>
    <row r="625" s="2" customFormat="1" ht="24.15" customHeight="1">
      <c r="A625" s="42"/>
      <c r="B625" s="43"/>
      <c r="C625" s="216" t="s">
        <v>2366</v>
      </c>
      <c r="D625" s="216" t="s">
        <v>155</v>
      </c>
      <c r="E625" s="217" t="s">
        <v>1876</v>
      </c>
      <c r="F625" s="218" t="s">
        <v>1877</v>
      </c>
      <c r="G625" s="219" t="s">
        <v>365</v>
      </c>
      <c r="H625" s="220">
        <v>1.5600000000000001</v>
      </c>
      <c r="I625" s="221"/>
      <c r="J625" s="222">
        <f>ROUND(I625*H625,2)</f>
        <v>0</v>
      </c>
      <c r="K625" s="218" t="s">
        <v>251</v>
      </c>
      <c r="L625" s="48"/>
      <c r="M625" s="223" t="s">
        <v>44</v>
      </c>
      <c r="N625" s="224" t="s">
        <v>53</v>
      </c>
      <c r="O625" s="88"/>
      <c r="P625" s="225">
        <f>O625*H625</f>
        <v>0</v>
      </c>
      <c r="Q625" s="225">
        <v>0</v>
      </c>
      <c r="R625" s="225">
        <f>Q625*H625</f>
        <v>0</v>
      </c>
      <c r="S625" s="225">
        <v>0</v>
      </c>
      <c r="T625" s="226">
        <f>S625*H625</f>
        <v>0</v>
      </c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R625" s="227" t="s">
        <v>171</v>
      </c>
      <c r="AT625" s="227" t="s">
        <v>155</v>
      </c>
      <c r="AU625" s="227" t="s">
        <v>21</v>
      </c>
      <c r="AY625" s="20" t="s">
        <v>152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20" t="s">
        <v>90</v>
      </c>
      <c r="BK625" s="228">
        <f>ROUND(I625*H625,2)</f>
        <v>0</v>
      </c>
      <c r="BL625" s="20" t="s">
        <v>171</v>
      </c>
      <c r="BM625" s="227" t="s">
        <v>2367</v>
      </c>
    </row>
    <row r="626" s="2" customFormat="1">
      <c r="A626" s="42"/>
      <c r="B626" s="43"/>
      <c r="C626" s="44"/>
      <c r="D626" s="249" t="s">
        <v>253</v>
      </c>
      <c r="E626" s="44"/>
      <c r="F626" s="250" t="s">
        <v>1879</v>
      </c>
      <c r="G626" s="44"/>
      <c r="H626" s="44"/>
      <c r="I626" s="231"/>
      <c r="J626" s="44"/>
      <c r="K626" s="44"/>
      <c r="L626" s="48"/>
      <c r="M626" s="232"/>
      <c r="N626" s="233"/>
      <c r="O626" s="88"/>
      <c r="P626" s="88"/>
      <c r="Q626" s="88"/>
      <c r="R626" s="88"/>
      <c r="S626" s="88"/>
      <c r="T626" s="89"/>
      <c r="U626" s="42"/>
      <c r="V626" s="42"/>
      <c r="W626" s="42"/>
      <c r="X626" s="42"/>
      <c r="Y626" s="42"/>
      <c r="Z626" s="42"/>
      <c r="AA626" s="42"/>
      <c r="AB626" s="42"/>
      <c r="AC626" s="42"/>
      <c r="AD626" s="42"/>
      <c r="AE626" s="42"/>
      <c r="AT626" s="20" t="s">
        <v>253</v>
      </c>
      <c r="AU626" s="20" t="s">
        <v>21</v>
      </c>
    </row>
    <row r="627" s="13" customFormat="1">
      <c r="A627" s="13"/>
      <c r="B627" s="234"/>
      <c r="C627" s="235"/>
      <c r="D627" s="229" t="s">
        <v>166</v>
      </c>
      <c r="E627" s="236" t="s">
        <v>44</v>
      </c>
      <c r="F627" s="237" t="s">
        <v>1880</v>
      </c>
      <c r="G627" s="235"/>
      <c r="H627" s="238">
        <v>1.5600000000000001</v>
      </c>
      <c r="I627" s="239"/>
      <c r="J627" s="235"/>
      <c r="K627" s="235"/>
      <c r="L627" s="240"/>
      <c r="M627" s="241"/>
      <c r="N627" s="242"/>
      <c r="O627" s="242"/>
      <c r="P627" s="242"/>
      <c r="Q627" s="242"/>
      <c r="R627" s="242"/>
      <c r="S627" s="242"/>
      <c r="T627" s="24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4" t="s">
        <v>166</v>
      </c>
      <c r="AU627" s="244" t="s">
        <v>21</v>
      </c>
      <c r="AV627" s="13" t="s">
        <v>21</v>
      </c>
      <c r="AW627" s="13" t="s">
        <v>42</v>
      </c>
      <c r="AX627" s="13" t="s">
        <v>90</v>
      </c>
      <c r="AY627" s="244" t="s">
        <v>152</v>
      </c>
    </row>
    <row r="628" s="2" customFormat="1" ht="24.15" customHeight="1">
      <c r="A628" s="42"/>
      <c r="B628" s="43"/>
      <c r="C628" s="216" t="s">
        <v>2368</v>
      </c>
      <c r="D628" s="216" t="s">
        <v>155</v>
      </c>
      <c r="E628" s="217" t="s">
        <v>1881</v>
      </c>
      <c r="F628" s="218" t="s">
        <v>714</v>
      </c>
      <c r="G628" s="219" t="s">
        <v>365</v>
      </c>
      <c r="H628" s="220">
        <v>6.2400000000000002</v>
      </c>
      <c r="I628" s="221"/>
      <c r="J628" s="222">
        <f>ROUND(I628*H628,2)</f>
        <v>0</v>
      </c>
      <c r="K628" s="218" t="s">
        <v>251</v>
      </c>
      <c r="L628" s="48"/>
      <c r="M628" s="223" t="s">
        <v>44</v>
      </c>
      <c r="N628" s="224" t="s">
        <v>53</v>
      </c>
      <c r="O628" s="88"/>
      <c r="P628" s="225">
        <f>O628*H628</f>
        <v>0</v>
      </c>
      <c r="Q628" s="225">
        <v>0</v>
      </c>
      <c r="R628" s="225">
        <f>Q628*H628</f>
        <v>0</v>
      </c>
      <c r="S628" s="225">
        <v>0</v>
      </c>
      <c r="T628" s="226">
        <f>S628*H628</f>
        <v>0</v>
      </c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R628" s="227" t="s">
        <v>171</v>
      </c>
      <c r="AT628" s="227" t="s">
        <v>155</v>
      </c>
      <c r="AU628" s="227" t="s">
        <v>21</v>
      </c>
      <c r="AY628" s="20" t="s">
        <v>152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20" t="s">
        <v>90</v>
      </c>
      <c r="BK628" s="228">
        <f>ROUND(I628*H628,2)</f>
        <v>0</v>
      </c>
      <c r="BL628" s="20" t="s">
        <v>171</v>
      </c>
      <c r="BM628" s="227" t="s">
        <v>2369</v>
      </c>
    </row>
    <row r="629" s="2" customFormat="1">
      <c r="A629" s="42"/>
      <c r="B629" s="43"/>
      <c r="C629" s="44"/>
      <c r="D629" s="249" t="s">
        <v>253</v>
      </c>
      <c r="E629" s="44"/>
      <c r="F629" s="250" t="s">
        <v>1883</v>
      </c>
      <c r="G629" s="44"/>
      <c r="H629" s="44"/>
      <c r="I629" s="231"/>
      <c r="J629" s="44"/>
      <c r="K629" s="44"/>
      <c r="L629" s="48"/>
      <c r="M629" s="232"/>
      <c r="N629" s="233"/>
      <c r="O629" s="88"/>
      <c r="P629" s="88"/>
      <c r="Q629" s="88"/>
      <c r="R629" s="88"/>
      <c r="S629" s="88"/>
      <c r="T629" s="89"/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T629" s="20" t="s">
        <v>253</v>
      </c>
      <c r="AU629" s="20" t="s">
        <v>21</v>
      </c>
    </row>
    <row r="630" s="13" customFormat="1">
      <c r="A630" s="13"/>
      <c r="B630" s="234"/>
      <c r="C630" s="235"/>
      <c r="D630" s="229" t="s">
        <v>166</v>
      </c>
      <c r="E630" s="236" t="s">
        <v>44</v>
      </c>
      <c r="F630" s="237" t="s">
        <v>1880</v>
      </c>
      <c r="G630" s="235"/>
      <c r="H630" s="238">
        <v>1.5600000000000001</v>
      </c>
      <c r="I630" s="239"/>
      <c r="J630" s="235"/>
      <c r="K630" s="235"/>
      <c r="L630" s="240"/>
      <c r="M630" s="241"/>
      <c r="N630" s="242"/>
      <c r="O630" s="242"/>
      <c r="P630" s="242"/>
      <c r="Q630" s="242"/>
      <c r="R630" s="242"/>
      <c r="S630" s="242"/>
      <c r="T630" s="24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4" t="s">
        <v>166</v>
      </c>
      <c r="AU630" s="244" t="s">
        <v>21</v>
      </c>
      <c r="AV630" s="13" t="s">
        <v>21</v>
      </c>
      <c r="AW630" s="13" t="s">
        <v>42</v>
      </c>
      <c r="AX630" s="13" t="s">
        <v>90</v>
      </c>
      <c r="AY630" s="244" t="s">
        <v>152</v>
      </c>
    </row>
    <row r="631" s="13" customFormat="1">
      <c r="A631" s="13"/>
      <c r="B631" s="234"/>
      <c r="C631" s="235"/>
      <c r="D631" s="229" t="s">
        <v>166</v>
      </c>
      <c r="E631" s="235"/>
      <c r="F631" s="237" t="s">
        <v>1884</v>
      </c>
      <c r="G631" s="235"/>
      <c r="H631" s="238">
        <v>6.2400000000000002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4" t="s">
        <v>166</v>
      </c>
      <c r="AU631" s="244" t="s">
        <v>21</v>
      </c>
      <c r="AV631" s="13" t="s">
        <v>21</v>
      </c>
      <c r="AW631" s="13" t="s">
        <v>4</v>
      </c>
      <c r="AX631" s="13" t="s">
        <v>90</v>
      </c>
      <c r="AY631" s="244" t="s">
        <v>152</v>
      </c>
    </row>
    <row r="632" s="2" customFormat="1" ht="24.15" customHeight="1">
      <c r="A632" s="42"/>
      <c r="B632" s="43"/>
      <c r="C632" s="216" t="s">
        <v>2370</v>
      </c>
      <c r="D632" s="216" t="s">
        <v>155</v>
      </c>
      <c r="E632" s="217" t="s">
        <v>1885</v>
      </c>
      <c r="F632" s="218" t="s">
        <v>1886</v>
      </c>
      <c r="G632" s="219" t="s">
        <v>365</v>
      </c>
      <c r="H632" s="220">
        <v>1.5600000000000001</v>
      </c>
      <c r="I632" s="221"/>
      <c r="J632" s="222">
        <f>ROUND(I632*H632,2)</f>
        <v>0</v>
      </c>
      <c r="K632" s="218" t="s">
        <v>251</v>
      </c>
      <c r="L632" s="48"/>
      <c r="M632" s="223" t="s">
        <v>44</v>
      </c>
      <c r="N632" s="224" t="s">
        <v>53</v>
      </c>
      <c r="O632" s="88"/>
      <c r="P632" s="225">
        <f>O632*H632</f>
        <v>0</v>
      </c>
      <c r="Q632" s="225">
        <v>0</v>
      </c>
      <c r="R632" s="225">
        <f>Q632*H632</f>
        <v>0</v>
      </c>
      <c r="S632" s="225">
        <v>0</v>
      </c>
      <c r="T632" s="226">
        <f>S632*H632</f>
        <v>0</v>
      </c>
      <c r="U632" s="42"/>
      <c r="V632" s="42"/>
      <c r="W632" s="42"/>
      <c r="X632" s="42"/>
      <c r="Y632" s="42"/>
      <c r="Z632" s="42"/>
      <c r="AA632" s="42"/>
      <c r="AB632" s="42"/>
      <c r="AC632" s="42"/>
      <c r="AD632" s="42"/>
      <c r="AE632" s="42"/>
      <c r="AR632" s="227" t="s">
        <v>171</v>
      </c>
      <c r="AT632" s="227" t="s">
        <v>155</v>
      </c>
      <c r="AU632" s="227" t="s">
        <v>21</v>
      </c>
      <c r="AY632" s="20" t="s">
        <v>152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20" t="s">
        <v>90</v>
      </c>
      <c r="BK632" s="228">
        <f>ROUND(I632*H632,2)</f>
        <v>0</v>
      </c>
      <c r="BL632" s="20" t="s">
        <v>171</v>
      </c>
      <c r="BM632" s="227" t="s">
        <v>2371</v>
      </c>
    </row>
    <row r="633" s="2" customFormat="1">
      <c r="A633" s="42"/>
      <c r="B633" s="43"/>
      <c r="C633" s="44"/>
      <c r="D633" s="249" t="s">
        <v>253</v>
      </c>
      <c r="E633" s="44"/>
      <c r="F633" s="250" t="s">
        <v>1888</v>
      </c>
      <c r="G633" s="44"/>
      <c r="H633" s="44"/>
      <c r="I633" s="231"/>
      <c r="J633" s="44"/>
      <c r="K633" s="44"/>
      <c r="L633" s="48"/>
      <c r="M633" s="232"/>
      <c r="N633" s="233"/>
      <c r="O633" s="88"/>
      <c r="P633" s="88"/>
      <c r="Q633" s="88"/>
      <c r="R633" s="88"/>
      <c r="S633" s="88"/>
      <c r="T633" s="89"/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T633" s="20" t="s">
        <v>253</v>
      </c>
      <c r="AU633" s="20" t="s">
        <v>21</v>
      </c>
    </row>
    <row r="634" s="13" customFormat="1">
      <c r="A634" s="13"/>
      <c r="B634" s="234"/>
      <c r="C634" s="235"/>
      <c r="D634" s="229" t="s">
        <v>166</v>
      </c>
      <c r="E634" s="236" t="s">
        <v>44</v>
      </c>
      <c r="F634" s="237" t="s">
        <v>1880</v>
      </c>
      <c r="G634" s="235"/>
      <c r="H634" s="238">
        <v>1.5600000000000001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166</v>
      </c>
      <c r="AU634" s="244" t="s">
        <v>21</v>
      </c>
      <c r="AV634" s="13" t="s">
        <v>21</v>
      </c>
      <c r="AW634" s="13" t="s">
        <v>42</v>
      </c>
      <c r="AX634" s="13" t="s">
        <v>90</v>
      </c>
      <c r="AY634" s="244" t="s">
        <v>152</v>
      </c>
    </row>
    <row r="635" s="2" customFormat="1" ht="24.15" customHeight="1">
      <c r="A635" s="42"/>
      <c r="B635" s="43"/>
      <c r="C635" s="216" t="s">
        <v>2372</v>
      </c>
      <c r="D635" s="216" t="s">
        <v>155</v>
      </c>
      <c r="E635" s="217" t="s">
        <v>724</v>
      </c>
      <c r="F635" s="218" t="s">
        <v>364</v>
      </c>
      <c r="G635" s="219" t="s">
        <v>365</v>
      </c>
      <c r="H635" s="220">
        <v>707.92999999999995</v>
      </c>
      <c r="I635" s="221"/>
      <c r="J635" s="222">
        <f>ROUND(I635*H635,2)</f>
        <v>0</v>
      </c>
      <c r="K635" s="218" t="s">
        <v>251</v>
      </c>
      <c r="L635" s="48"/>
      <c r="M635" s="223" t="s">
        <v>44</v>
      </c>
      <c r="N635" s="224" t="s">
        <v>53</v>
      </c>
      <c r="O635" s="88"/>
      <c r="P635" s="225">
        <f>O635*H635</f>
        <v>0</v>
      </c>
      <c r="Q635" s="225">
        <v>0</v>
      </c>
      <c r="R635" s="225">
        <f>Q635*H635</f>
        <v>0</v>
      </c>
      <c r="S635" s="225">
        <v>0</v>
      </c>
      <c r="T635" s="226">
        <f>S635*H635</f>
        <v>0</v>
      </c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R635" s="227" t="s">
        <v>171</v>
      </c>
      <c r="AT635" s="227" t="s">
        <v>155</v>
      </c>
      <c r="AU635" s="227" t="s">
        <v>21</v>
      </c>
      <c r="AY635" s="20" t="s">
        <v>152</v>
      </c>
      <c r="BE635" s="228">
        <f>IF(N635="základní",J635,0)</f>
        <v>0</v>
      </c>
      <c r="BF635" s="228">
        <f>IF(N635="snížená",J635,0)</f>
        <v>0</v>
      </c>
      <c r="BG635" s="228">
        <f>IF(N635="zákl. přenesená",J635,0)</f>
        <v>0</v>
      </c>
      <c r="BH635" s="228">
        <f>IF(N635="sníž. přenesená",J635,0)</f>
        <v>0</v>
      </c>
      <c r="BI635" s="228">
        <f>IF(N635="nulová",J635,0)</f>
        <v>0</v>
      </c>
      <c r="BJ635" s="20" t="s">
        <v>90</v>
      </c>
      <c r="BK635" s="228">
        <f>ROUND(I635*H635,2)</f>
        <v>0</v>
      </c>
      <c r="BL635" s="20" t="s">
        <v>171</v>
      </c>
      <c r="BM635" s="227" t="s">
        <v>2373</v>
      </c>
    </row>
    <row r="636" s="2" customFormat="1">
      <c r="A636" s="42"/>
      <c r="B636" s="43"/>
      <c r="C636" s="44"/>
      <c r="D636" s="249" t="s">
        <v>253</v>
      </c>
      <c r="E636" s="44"/>
      <c r="F636" s="250" t="s">
        <v>726</v>
      </c>
      <c r="G636" s="44"/>
      <c r="H636" s="44"/>
      <c r="I636" s="231"/>
      <c r="J636" s="44"/>
      <c r="K636" s="44"/>
      <c r="L636" s="48"/>
      <c r="M636" s="232"/>
      <c r="N636" s="233"/>
      <c r="O636" s="88"/>
      <c r="P636" s="88"/>
      <c r="Q636" s="88"/>
      <c r="R636" s="88"/>
      <c r="S636" s="88"/>
      <c r="T636" s="89"/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T636" s="20" t="s">
        <v>253</v>
      </c>
      <c r="AU636" s="20" t="s">
        <v>21</v>
      </c>
    </row>
    <row r="637" s="13" customFormat="1">
      <c r="A637" s="13"/>
      <c r="B637" s="234"/>
      <c r="C637" s="235"/>
      <c r="D637" s="229" t="s">
        <v>166</v>
      </c>
      <c r="E637" s="236" t="s">
        <v>44</v>
      </c>
      <c r="F637" s="237" t="s">
        <v>1872</v>
      </c>
      <c r="G637" s="235"/>
      <c r="H637" s="238">
        <v>357.89999999999998</v>
      </c>
      <c r="I637" s="239"/>
      <c r="J637" s="235"/>
      <c r="K637" s="235"/>
      <c r="L637" s="240"/>
      <c r="M637" s="241"/>
      <c r="N637" s="242"/>
      <c r="O637" s="242"/>
      <c r="P637" s="242"/>
      <c r="Q637" s="242"/>
      <c r="R637" s="242"/>
      <c r="S637" s="242"/>
      <c r="T637" s="24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4" t="s">
        <v>166</v>
      </c>
      <c r="AU637" s="244" t="s">
        <v>21</v>
      </c>
      <c r="AV637" s="13" t="s">
        <v>21</v>
      </c>
      <c r="AW637" s="13" t="s">
        <v>42</v>
      </c>
      <c r="AX637" s="13" t="s">
        <v>82</v>
      </c>
      <c r="AY637" s="244" t="s">
        <v>152</v>
      </c>
    </row>
    <row r="638" s="13" customFormat="1">
      <c r="A638" s="13"/>
      <c r="B638" s="234"/>
      <c r="C638" s="235"/>
      <c r="D638" s="229" t="s">
        <v>166</v>
      </c>
      <c r="E638" s="236" t="s">
        <v>44</v>
      </c>
      <c r="F638" s="237" t="s">
        <v>2362</v>
      </c>
      <c r="G638" s="235"/>
      <c r="H638" s="238">
        <v>350.02999999999997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4" t="s">
        <v>166</v>
      </c>
      <c r="AU638" s="244" t="s">
        <v>21</v>
      </c>
      <c r="AV638" s="13" t="s">
        <v>21</v>
      </c>
      <c r="AW638" s="13" t="s">
        <v>42</v>
      </c>
      <c r="AX638" s="13" t="s">
        <v>82</v>
      </c>
      <c r="AY638" s="244" t="s">
        <v>152</v>
      </c>
    </row>
    <row r="639" s="14" customFormat="1">
      <c r="A639" s="14"/>
      <c r="B639" s="251"/>
      <c r="C639" s="252"/>
      <c r="D639" s="229" t="s">
        <v>166</v>
      </c>
      <c r="E639" s="253" t="s">
        <v>44</v>
      </c>
      <c r="F639" s="254" t="s">
        <v>261</v>
      </c>
      <c r="G639" s="252"/>
      <c r="H639" s="255">
        <v>707.92999999999995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1" t="s">
        <v>166</v>
      </c>
      <c r="AU639" s="261" t="s">
        <v>21</v>
      </c>
      <c r="AV639" s="14" t="s">
        <v>171</v>
      </c>
      <c r="AW639" s="14" t="s">
        <v>42</v>
      </c>
      <c r="AX639" s="14" t="s">
        <v>90</v>
      </c>
      <c r="AY639" s="261" t="s">
        <v>152</v>
      </c>
    </row>
    <row r="640" s="2" customFormat="1" ht="24.15" customHeight="1">
      <c r="A640" s="42"/>
      <c r="B640" s="43"/>
      <c r="C640" s="216" t="s">
        <v>2374</v>
      </c>
      <c r="D640" s="216" t="s">
        <v>155</v>
      </c>
      <c r="E640" s="217" t="s">
        <v>728</v>
      </c>
      <c r="F640" s="218" t="s">
        <v>729</v>
      </c>
      <c r="G640" s="219" t="s">
        <v>365</v>
      </c>
      <c r="H640" s="220">
        <v>399.65499999999997</v>
      </c>
      <c r="I640" s="221"/>
      <c r="J640" s="222">
        <f>ROUND(I640*H640,2)</f>
        <v>0</v>
      </c>
      <c r="K640" s="218" t="s">
        <v>251</v>
      </c>
      <c r="L640" s="48"/>
      <c r="M640" s="223" t="s">
        <v>44</v>
      </c>
      <c r="N640" s="224" t="s">
        <v>53</v>
      </c>
      <c r="O640" s="88"/>
      <c r="P640" s="225">
        <f>O640*H640</f>
        <v>0</v>
      </c>
      <c r="Q640" s="225">
        <v>0</v>
      </c>
      <c r="R640" s="225">
        <f>Q640*H640</f>
        <v>0</v>
      </c>
      <c r="S640" s="225">
        <v>0</v>
      </c>
      <c r="T640" s="226">
        <f>S640*H640</f>
        <v>0</v>
      </c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R640" s="227" t="s">
        <v>171</v>
      </c>
      <c r="AT640" s="227" t="s">
        <v>155</v>
      </c>
      <c r="AU640" s="227" t="s">
        <v>21</v>
      </c>
      <c r="AY640" s="20" t="s">
        <v>152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20" t="s">
        <v>90</v>
      </c>
      <c r="BK640" s="228">
        <f>ROUND(I640*H640,2)</f>
        <v>0</v>
      </c>
      <c r="BL640" s="20" t="s">
        <v>171</v>
      </c>
      <c r="BM640" s="227" t="s">
        <v>2375</v>
      </c>
    </row>
    <row r="641" s="2" customFormat="1">
      <c r="A641" s="42"/>
      <c r="B641" s="43"/>
      <c r="C641" s="44"/>
      <c r="D641" s="249" t="s">
        <v>253</v>
      </c>
      <c r="E641" s="44"/>
      <c r="F641" s="250" t="s">
        <v>731</v>
      </c>
      <c r="G641" s="44"/>
      <c r="H641" s="44"/>
      <c r="I641" s="231"/>
      <c r="J641" s="44"/>
      <c r="K641" s="44"/>
      <c r="L641" s="48"/>
      <c r="M641" s="232"/>
      <c r="N641" s="233"/>
      <c r="O641" s="88"/>
      <c r="P641" s="88"/>
      <c r="Q641" s="88"/>
      <c r="R641" s="88"/>
      <c r="S641" s="88"/>
      <c r="T641" s="89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T641" s="20" t="s">
        <v>253</v>
      </c>
      <c r="AU641" s="20" t="s">
        <v>21</v>
      </c>
    </row>
    <row r="642" s="13" customFormat="1">
      <c r="A642" s="13"/>
      <c r="B642" s="234"/>
      <c r="C642" s="235"/>
      <c r="D642" s="229" t="s">
        <v>166</v>
      </c>
      <c r="E642" s="236" t="s">
        <v>44</v>
      </c>
      <c r="F642" s="237" t="s">
        <v>1871</v>
      </c>
      <c r="G642" s="235"/>
      <c r="H642" s="238">
        <v>399.65499999999997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4" t="s">
        <v>166</v>
      </c>
      <c r="AU642" s="244" t="s">
        <v>21</v>
      </c>
      <c r="AV642" s="13" t="s">
        <v>21</v>
      </c>
      <c r="AW642" s="13" t="s">
        <v>42</v>
      </c>
      <c r="AX642" s="13" t="s">
        <v>90</v>
      </c>
      <c r="AY642" s="244" t="s">
        <v>152</v>
      </c>
    </row>
    <row r="643" s="12" customFormat="1" ht="22.8" customHeight="1">
      <c r="A643" s="12"/>
      <c r="B643" s="200"/>
      <c r="C643" s="201"/>
      <c r="D643" s="202" t="s">
        <v>81</v>
      </c>
      <c r="E643" s="214" t="s">
        <v>732</v>
      </c>
      <c r="F643" s="214" t="s">
        <v>733</v>
      </c>
      <c r="G643" s="201"/>
      <c r="H643" s="201"/>
      <c r="I643" s="204"/>
      <c r="J643" s="215">
        <f>BK643</f>
        <v>0</v>
      </c>
      <c r="K643" s="201"/>
      <c r="L643" s="206"/>
      <c r="M643" s="207"/>
      <c r="N643" s="208"/>
      <c r="O643" s="208"/>
      <c r="P643" s="209">
        <f>SUM(P644:P645)</f>
        <v>0</v>
      </c>
      <c r="Q643" s="208"/>
      <c r="R643" s="209">
        <f>SUM(R644:R645)</f>
        <v>0</v>
      </c>
      <c r="S643" s="208"/>
      <c r="T643" s="210">
        <f>SUM(T644:T645)</f>
        <v>0</v>
      </c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R643" s="211" t="s">
        <v>90</v>
      </c>
      <c r="AT643" s="212" t="s">
        <v>81</v>
      </c>
      <c r="AU643" s="212" t="s">
        <v>90</v>
      </c>
      <c r="AY643" s="211" t="s">
        <v>152</v>
      </c>
      <c r="BK643" s="213">
        <f>SUM(BK644:BK645)</f>
        <v>0</v>
      </c>
    </row>
    <row r="644" s="2" customFormat="1" ht="24.15" customHeight="1">
      <c r="A644" s="42"/>
      <c r="B644" s="43"/>
      <c r="C644" s="216" t="s">
        <v>2376</v>
      </c>
      <c r="D644" s="216" t="s">
        <v>155</v>
      </c>
      <c r="E644" s="217" t="s">
        <v>735</v>
      </c>
      <c r="F644" s="218" t="s">
        <v>736</v>
      </c>
      <c r="G644" s="219" t="s">
        <v>365</v>
      </c>
      <c r="H644" s="220">
        <v>438.822</v>
      </c>
      <c r="I644" s="221"/>
      <c r="J644" s="222">
        <f>ROUND(I644*H644,2)</f>
        <v>0</v>
      </c>
      <c r="K644" s="218" t="s">
        <v>251</v>
      </c>
      <c r="L644" s="48"/>
      <c r="M644" s="223" t="s">
        <v>44</v>
      </c>
      <c r="N644" s="224" t="s">
        <v>53</v>
      </c>
      <c r="O644" s="88"/>
      <c r="P644" s="225">
        <f>O644*H644</f>
        <v>0</v>
      </c>
      <c r="Q644" s="225">
        <v>0</v>
      </c>
      <c r="R644" s="225">
        <f>Q644*H644</f>
        <v>0</v>
      </c>
      <c r="S644" s="225">
        <v>0</v>
      </c>
      <c r="T644" s="226">
        <f>S644*H644</f>
        <v>0</v>
      </c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R644" s="227" t="s">
        <v>171</v>
      </c>
      <c r="AT644" s="227" t="s">
        <v>155</v>
      </c>
      <c r="AU644" s="227" t="s">
        <v>21</v>
      </c>
      <c r="AY644" s="20" t="s">
        <v>152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20" t="s">
        <v>90</v>
      </c>
      <c r="BK644" s="228">
        <f>ROUND(I644*H644,2)</f>
        <v>0</v>
      </c>
      <c r="BL644" s="20" t="s">
        <v>171</v>
      </c>
      <c r="BM644" s="227" t="s">
        <v>1891</v>
      </c>
    </row>
    <row r="645" s="2" customFormat="1">
      <c r="A645" s="42"/>
      <c r="B645" s="43"/>
      <c r="C645" s="44"/>
      <c r="D645" s="249" t="s">
        <v>253</v>
      </c>
      <c r="E645" s="44"/>
      <c r="F645" s="250" t="s">
        <v>738</v>
      </c>
      <c r="G645" s="44"/>
      <c r="H645" s="44"/>
      <c r="I645" s="231"/>
      <c r="J645" s="44"/>
      <c r="K645" s="44"/>
      <c r="L645" s="48"/>
      <c r="M645" s="232"/>
      <c r="N645" s="233"/>
      <c r="O645" s="88"/>
      <c r="P645" s="88"/>
      <c r="Q645" s="88"/>
      <c r="R645" s="88"/>
      <c r="S645" s="88"/>
      <c r="T645" s="89"/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T645" s="20" t="s">
        <v>253</v>
      </c>
      <c r="AU645" s="20" t="s">
        <v>21</v>
      </c>
    </row>
    <row r="646" s="12" customFormat="1" ht="25.92" customHeight="1">
      <c r="A646" s="12"/>
      <c r="B646" s="200"/>
      <c r="C646" s="201"/>
      <c r="D646" s="202" t="s">
        <v>81</v>
      </c>
      <c r="E646" s="203" t="s">
        <v>1892</v>
      </c>
      <c r="F646" s="203" t="s">
        <v>1893</v>
      </c>
      <c r="G646" s="201"/>
      <c r="H646" s="201"/>
      <c r="I646" s="204"/>
      <c r="J646" s="205">
        <f>BK646</f>
        <v>0</v>
      </c>
      <c r="K646" s="201"/>
      <c r="L646" s="206"/>
      <c r="M646" s="207"/>
      <c r="N646" s="208"/>
      <c r="O646" s="208"/>
      <c r="P646" s="209">
        <f>P647</f>
        <v>0</v>
      </c>
      <c r="Q646" s="208"/>
      <c r="R646" s="209">
        <f>R647</f>
        <v>0.036864000000000001</v>
      </c>
      <c r="S646" s="208"/>
      <c r="T646" s="210">
        <f>T647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11" t="s">
        <v>21</v>
      </c>
      <c r="AT646" s="212" t="s">
        <v>81</v>
      </c>
      <c r="AU646" s="212" t="s">
        <v>82</v>
      </c>
      <c r="AY646" s="211" t="s">
        <v>152</v>
      </c>
      <c r="BK646" s="213">
        <f>BK647</f>
        <v>0</v>
      </c>
    </row>
    <row r="647" s="12" customFormat="1" ht="22.8" customHeight="1">
      <c r="A647" s="12"/>
      <c r="B647" s="200"/>
      <c r="C647" s="201"/>
      <c r="D647" s="202" t="s">
        <v>81</v>
      </c>
      <c r="E647" s="214" t="s">
        <v>2377</v>
      </c>
      <c r="F647" s="214" t="s">
        <v>2378</v>
      </c>
      <c r="G647" s="201"/>
      <c r="H647" s="201"/>
      <c r="I647" s="204"/>
      <c r="J647" s="215">
        <f>BK647</f>
        <v>0</v>
      </c>
      <c r="K647" s="201"/>
      <c r="L647" s="206"/>
      <c r="M647" s="207"/>
      <c r="N647" s="208"/>
      <c r="O647" s="208"/>
      <c r="P647" s="209">
        <f>SUM(P648:P659)</f>
        <v>0</v>
      </c>
      <c r="Q647" s="208"/>
      <c r="R647" s="209">
        <f>SUM(R648:R659)</f>
        <v>0.036864000000000001</v>
      </c>
      <c r="S647" s="208"/>
      <c r="T647" s="210">
        <f>SUM(T648:T659)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11" t="s">
        <v>21</v>
      </c>
      <c r="AT647" s="212" t="s">
        <v>81</v>
      </c>
      <c r="AU647" s="212" t="s">
        <v>90</v>
      </c>
      <c r="AY647" s="211" t="s">
        <v>152</v>
      </c>
      <c r="BK647" s="213">
        <f>SUM(BK648:BK659)</f>
        <v>0</v>
      </c>
    </row>
    <row r="648" s="2" customFormat="1" ht="21.75" customHeight="1">
      <c r="A648" s="42"/>
      <c r="B648" s="43"/>
      <c r="C648" s="216" t="s">
        <v>2379</v>
      </c>
      <c r="D648" s="216" t="s">
        <v>155</v>
      </c>
      <c r="E648" s="217" t="s">
        <v>2380</v>
      </c>
      <c r="F648" s="218" t="s">
        <v>2381</v>
      </c>
      <c r="G648" s="219" t="s">
        <v>432</v>
      </c>
      <c r="H648" s="220">
        <v>18</v>
      </c>
      <c r="I648" s="221"/>
      <c r="J648" s="222">
        <f>ROUND(I648*H648,2)</f>
        <v>0</v>
      </c>
      <c r="K648" s="218" t="s">
        <v>251</v>
      </c>
      <c r="L648" s="48"/>
      <c r="M648" s="223" t="s">
        <v>44</v>
      </c>
      <c r="N648" s="224" t="s">
        <v>53</v>
      </c>
      <c r="O648" s="88"/>
      <c r="P648" s="225">
        <f>O648*H648</f>
        <v>0</v>
      </c>
      <c r="Q648" s="225">
        <v>0.00093000000000000005</v>
      </c>
      <c r="R648" s="225">
        <f>Q648*H648</f>
        <v>0.016740000000000001</v>
      </c>
      <c r="S648" s="225">
        <v>0</v>
      </c>
      <c r="T648" s="226">
        <f>S648*H648</f>
        <v>0</v>
      </c>
      <c r="U648" s="42"/>
      <c r="V648" s="42"/>
      <c r="W648" s="42"/>
      <c r="X648" s="42"/>
      <c r="Y648" s="42"/>
      <c r="Z648" s="42"/>
      <c r="AA648" s="42"/>
      <c r="AB648" s="42"/>
      <c r="AC648" s="42"/>
      <c r="AD648" s="42"/>
      <c r="AE648" s="42"/>
      <c r="AR648" s="227" t="s">
        <v>345</v>
      </c>
      <c r="AT648" s="227" t="s">
        <v>155</v>
      </c>
      <c r="AU648" s="227" t="s">
        <v>21</v>
      </c>
      <c r="AY648" s="20" t="s">
        <v>152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20" t="s">
        <v>90</v>
      </c>
      <c r="BK648" s="228">
        <f>ROUND(I648*H648,2)</f>
        <v>0</v>
      </c>
      <c r="BL648" s="20" t="s">
        <v>345</v>
      </c>
      <c r="BM648" s="227" t="s">
        <v>2382</v>
      </c>
    </row>
    <row r="649" s="2" customFormat="1">
      <c r="A649" s="42"/>
      <c r="B649" s="43"/>
      <c r="C649" s="44"/>
      <c r="D649" s="249" t="s">
        <v>253</v>
      </c>
      <c r="E649" s="44"/>
      <c r="F649" s="250" t="s">
        <v>2383</v>
      </c>
      <c r="G649" s="44"/>
      <c r="H649" s="44"/>
      <c r="I649" s="231"/>
      <c r="J649" s="44"/>
      <c r="K649" s="44"/>
      <c r="L649" s="48"/>
      <c r="M649" s="232"/>
      <c r="N649" s="233"/>
      <c r="O649" s="88"/>
      <c r="P649" s="88"/>
      <c r="Q649" s="88"/>
      <c r="R649" s="88"/>
      <c r="S649" s="88"/>
      <c r="T649" s="89"/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T649" s="20" t="s">
        <v>253</v>
      </c>
      <c r="AU649" s="20" t="s">
        <v>21</v>
      </c>
    </row>
    <row r="650" s="13" customFormat="1">
      <c r="A650" s="13"/>
      <c r="B650" s="234"/>
      <c r="C650" s="235"/>
      <c r="D650" s="229" t="s">
        <v>166</v>
      </c>
      <c r="E650" s="236" t="s">
        <v>44</v>
      </c>
      <c r="F650" s="237" t="s">
        <v>2384</v>
      </c>
      <c r="G650" s="235"/>
      <c r="H650" s="238">
        <v>18</v>
      </c>
      <c r="I650" s="239"/>
      <c r="J650" s="235"/>
      <c r="K650" s="235"/>
      <c r="L650" s="240"/>
      <c r="M650" s="241"/>
      <c r="N650" s="242"/>
      <c r="O650" s="242"/>
      <c r="P650" s="242"/>
      <c r="Q650" s="242"/>
      <c r="R650" s="242"/>
      <c r="S650" s="242"/>
      <c r="T650" s="24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4" t="s">
        <v>166</v>
      </c>
      <c r="AU650" s="244" t="s">
        <v>21</v>
      </c>
      <c r="AV650" s="13" t="s">
        <v>21</v>
      </c>
      <c r="AW650" s="13" t="s">
        <v>42</v>
      </c>
      <c r="AX650" s="13" t="s">
        <v>90</v>
      </c>
      <c r="AY650" s="244" t="s">
        <v>152</v>
      </c>
    </row>
    <row r="651" s="2" customFormat="1" ht="24.15" customHeight="1">
      <c r="A651" s="42"/>
      <c r="B651" s="43"/>
      <c r="C651" s="262" t="s">
        <v>2385</v>
      </c>
      <c r="D651" s="262" t="s">
        <v>391</v>
      </c>
      <c r="E651" s="263" t="s">
        <v>2386</v>
      </c>
      <c r="F651" s="264" t="s">
        <v>2387</v>
      </c>
      <c r="G651" s="265" t="s">
        <v>432</v>
      </c>
      <c r="H651" s="266">
        <v>18.18</v>
      </c>
      <c r="I651" s="267"/>
      <c r="J651" s="268">
        <f>ROUND(I651*H651,2)</f>
        <v>0</v>
      </c>
      <c r="K651" s="264" t="s">
        <v>44</v>
      </c>
      <c r="L651" s="269"/>
      <c r="M651" s="270" t="s">
        <v>44</v>
      </c>
      <c r="N651" s="271" t="s">
        <v>53</v>
      </c>
      <c r="O651" s="88"/>
      <c r="P651" s="225">
        <f>O651*H651</f>
        <v>0</v>
      </c>
      <c r="Q651" s="225">
        <v>0.00020000000000000001</v>
      </c>
      <c r="R651" s="225">
        <f>Q651*H651</f>
        <v>0.0036359999999999999</v>
      </c>
      <c r="S651" s="225">
        <v>0</v>
      </c>
      <c r="T651" s="226">
        <f>S651*H651</f>
        <v>0</v>
      </c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R651" s="227" t="s">
        <v>447</v>
      </c>
      <c r="AT651" s="227" t="s">
        <v>391</v>
      </c>
      <c r="AU651" s="227" t="s">
        <v>21</v>
      </c>
      <c r="AY651" s="20" t="s">
        <v>152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20" t="s">
        <v>90</v>
      </c>
      <c r="BK651" s="228">
        <f>ROUND(I651*H651,2)</f>
        <v>0</v>
      </c>
      <c r="BL651" s="20" t="s">
        <v>345</v>
      </c>
      <c r="BM651" s="227" t="s">
        <v>2388</v>
      </c>
    </row>
    <row r="652" s="13" customFormat="1">
      <c r="A652" s="13"/>
      <c r="B652" s="234"/>
      <c r="C652" s="235"/>
      <c r="D652" s="229" t="s">
        <v>166</v>
      </c>
      <c r="E652" s="236" t="s">
        <v>44</v>
      </c>
      <c r="F652" s="237" t="s">
        <v>2389</v>
      </c>
      <c r="G652" s="235"/>
      <c r="H652" s="238">
        <v>18.18</v>
      </c>
      <c r="I652" s="239"/>
      <c r="J652" s="235"/>
      <c r="K652" s="235"/>
      <c r="L652" s="240"/>
      <c r="M652" s="241"/>
      <c r="N652" s="242"/>
      <c r="O652" s="242"/>
      <c r="P652" s="242"/>
      <c r="Q652" s="242"/>
      <c r="R652" s="242"/>
      <c r="S652" s="242"/>
      <c r="T652" s="24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4" t="s">
        <v>166</v>
      </c>
      <c r="AU652" s="244" t="s">
        <v>21</v>
      </c>
      <c r="AV652" s="13" t="s">
        <v>21</v>
      </c>
      <c r="AW652" s="13" t="s">
        <v>42</v>
      </c>
      <c r="AX652" s="13" t="s">
        <v>90</v>
      </c>
      <c r="AY652" s="244" t="s">
        <v>152</v>
      </c>
    </row>
    <row r="653" s="2" customFormat="1" ht="21.75" customHeight="1">
      <c r="A653" s="42"/>
      <c r="B653" s="43"/>
      <c r="C653" s="216" t="s">
        <v>2390</v>
      </c>
      <c r="D653" s="216" t="s">
        <v>155</v>
      </c>
      <c r="E653" s="217" t="s">
        <v>2391</v>
      </c>
      <c r="F653" s="218" t="s">
        <v>2392</v>
      </c>
      <c r="G653" s="219" t="s">
        <v>432</v>
      </c>
      <c r="H653" s="220">
        <v>4</v>
      </c>
      <c r="I653" s="221"/>
      <c r="J653" s="222">
        <f>ROUND(I653*H653,2)</f>
        <v>0</v>
      </c>
      <c r="K653" s="218" t="s">
        <v>251</v>
      </c>
      <c r="L653" s="48"/>
      <c r="M653" s="223" t="s">
        <v>44</v>
      </c>
      <c r="N653" s="224" t="s">
        <v>53</v>
      </c>
      <c r="O653" s="88"/>
      <c r="P653" s="225">
        <f>O653*H653</f>
        <v>0</v>
      </c>
      <c r="Q653" s="225">
        <v>0.0019</v>
      </c>
      <c r="R653" s="225">
        <f>Q653*H653</f>
        <v>0.0076</v>
      </c>
      <c r="S653" s="225">
        <v>0</v>
      </c>
      <c r="T653" s="226">
        <f>S653*H653</f>
        <v>0</v>
      </c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R653" s="227" t="s">
        <v>345</v>
      </c>
      <c r="AT653" s="227" t="s">
        <v>155</v>
      </c>
      <c r="AU653" s="227" t="s">
        <v>21</v>
      </c>
      <c r="AY653" s="20" t="s">
        <v>152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20" t="s">
        <v>90</v>
      </c>
      <c r="BK653" s="228">
        <f>ROUND(I653*H653,2)</f>
        <v>0</v>
      </c>
      <c r="BL653" s="20" t="s">
        <v>345</v>
      </c>
      <c r="BM653" s="227" t="s">
        <v>2393</v>
      </c>
    </row>
    <row r="654" s="2" customFormat="1">
      <c r="A654" s="42"/>
      <c r="B654" s="43"/>
      <c r="C654" s="44"/>
      <c r="D654" s="249" t="s">
        <v>253</v>
      </c>
      <c r="E654" s="44"/>
      <c r="F654" s="250" t="s">
        <v>2394</v>
      </c>
      <c r="G654" s="44"/>
      <c r="H654" s="44"/>
      <c r="I654" s="231"/>
      <c r="J654" s="44"/>
      <c r="K654" s="44"/>
      <c r="L654" s="48"/>
      <c r="M654" s="232"/>
      <c r="N654" s="233"/>
      <c r="O654" s="88"/>
      <c r="P654" s="88"/>
      <c r="Q654" s="88"/>
      <c r="R654" s="88"/>
      <c r="S654" s="88"/>
      <c r="T654" s="89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T654" s="20" t="s">
        <v>253</v>
      </c>
      <c r="AU654" s="20" t="s">
        <v>21</v>
      </c>
    </row>
    <row r="655" s="13" customFormat="1">
      <c r="A655" s="13"/>
      <c r="B655" s="234"/>
      <c r="C655" s="235"/>
      <c r="D655" s="229" t="s">
        <v>166</v>
      </c>
      <c r="E655" s="236" t="s">
        <v>44</v>
      </c>
      <c r="F655" s="237" t="s">
        <v>1844</v>
      </c>
      <c r="G655" s="235"/>
      <c r="H655" s="238">
        <v>4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166</v>
      </c>
      <c r="AU655" s="244" t="s">
        <v>21</v>
      </c>
      <c r="AV655" s="13" t="s">
        <v>21</v>
      </c>
      <c r="AW655" s="13" t="s">
        <v>42</v>
      </c>
      <c r="AX655" s="13" t="s">
        <v>90</v>
      </c>
      <c r="AY655" s="244" t="s">
        <v>152</v>
      </c>
    </row>
    <row r="656" s="2" customFormat="1" ht="16.5" customHeight="1">
      <c r="A656" s="42"/>
      <c r="B656" s="43"/>
      <c r="C656" s="262" t="s">
        <v>2395</v>
      </c>
      <c r="D656" s="262" t="s">
        <v>391</v>
      </c>
      <c r="E656" s="263" t="s">
        <v>2396</v>
      </c>
      <c r="F656" s="264" t="s">
        <v>2397</v>
      </c>
      <c r="G656" s="265" t="s">
        <v>432</v>
      </c>
      <c r="H656" s="266">
        <v>4.04</v>
      </c>
      <c r="I656" s="267"/>
      <c r="J656" s="268">
        <f>ROUND(I656*H656,2)</f>
        <v>0</v>
      </c>
      <c r="K656" s="264" t="s">
        <v>44</v>
      </c>
      <c r="L656" s="269"/>
      <c r="M656" s="270" t="s">
        <v>44</v>
      </c>
      <c r="N656" s="271" t="s">
        <v>53</v>
      </c>
      <c r="O656" s="88"/>
      <c r="P656" s="225">
        <f>O656*H656</f>
        <v>0</v>
      </c>
      <c r="Q656" s="225">
        <v>0.0022000000000000001</v>
      </c>
      <c r="R656" s="225">
        <f>Q656*H656</f>
        <v>0.0088880000000000001</v>
      </c>
      <c r="S656" s="225">
        <v>0</v>
      </c>
      <c r="T656" s="226">
        <f>S656*H656</f>
        <v>0</v>
      </c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R656" s="227" t="s">
        <v>447</v>
      </c>
      <c r="AT656" s="227" t="s">
        <v>391</v>
      </c>
      <c r="AU656" s="227" t="s">
        <v>21</v>
      </c>
      <c r="AY656" s="20" t="s">
        <v>152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20" t="s">
        <v>90</v>
      </c>
      <c r="BK656" s="228">
        <f>ROUND(I656*H656,2)</f>
        <v>0</v>
      </c>
      <c r="BL656" s="20" t="s">
        <v>345</v>
      </c>
      <c r="BM656" s="227" t="s">
        <v>2398</v>
      </c>
    </row>
    <row r="657" s="13" customFormat="1">
      <c r="A657" s="13"/>
      <c r="B657" s="234"/>
      <c r="C657" s="235"/>
      <c r="D657" s="229" t="s">
        <v>166</v>
      </c>
      <c r="E657" s="236" t="s">
        <v>44</v>
      </c>
      <c r="F657" s="237" t="s">
        <v>1786</v>
      </c>
      <c r="G657" s="235"/>
      <c r="H657" s="238">
        <v>4.04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166</v>
      </c>
      <c r="AU657" s="244" t="s">
        <v>21</v>
      </c>
      <c r="AV657" s="13" t="s">
        <v>21</v>
      </c>
      <c r="AW657" s="13" t="s">
        <v>42</v>
      </c>
      <c r="AX657" s="13" t="s">
        <v>90</v>
      </c>
      <c r="AY657" s="244" t="s">
        <v>152</v>
      </c>
    </row>
    <row r="658" s="2" customFormat="1" ht="24.15" customHeight="1">
      <c r="A658" s="42"/>
      <c r="B658" s="43"/>
      <c r="C658" s="216" t="s">
        <v>2399</v>
      </c>
      <c r="D658" s="216" t="s">
        <v>155</v>
      </c>
      <c r="E658" s="217" t="s">
        <v>2400</v>
      </c>
      <c r="F658" s="218" t="s">
        <v>2401</v>
      </c>
      <c r="G658" s="219" t="s">
        <v>365</v>
      </c>
      <c r="H658" s="220">
        <v>0.036999999999999998</v>
      </c>
      <c r="I658" s="221"/>
      <c r="J658" s="222">
        <f>ROUND(I658*H658,2)</f>
        <v>0</v>
      </c>
      <c r="K658" s="218" t="s">
        <v>251</v>
      </c>
      <c r="L658" s="48"/>
      <c r="M658" s="223" t="s">
        <v>44</v>
      </c>
      <c r="N658" s="224" t="s">
        <v>53</v>
      </c>
      <c r="O658" s="88"/>
      <c r="P658" s="225">
        <f>O658*H658</f>
        <v>0</v>
      </c>
      <c r="Q658" s="225">
        <v>0</v>
      </c>
      <c r="R658" s="225">
        <f>Q658*H658</f>
        <v>0</v>
      </c>
      <c r="S658" s="225">
        <v>0</v>
      </c>
      <c r="T658" s="226">
        <f>S658*H658</f>
        <v>0</v>
      </c>
      <c r="U658" s="42"/>
      <c r="V658" s="42"/>
      <c r="W658" s="42"/>
      <c r="X658" s="42"/>
      <c r="Y658" s="42"/>
      <c r="Z658" s="42"/>
      <c r="AA658" s="42"/>
      <c r="AB658" s="42"/>
      <c r="AC658" s="42"/>
      <c r="AD658" s="42"/>
      <c r="AE658" s="42"/>
      <c r="AR658" s="227" t="s">
        <v>345</v>
      </c>
      <c r="AT658" s="227" t="s">
        <v>155</v>
      </c>
      <c r="AU658" s="227" t="s">
        <v>21</v>
      </c>
      <c r="AY658" s="20" t="s">
        <v>152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20" t="s">
        <v>90</v>
      </c>
      <c r="BK658" s="228">
        <f>ROUND(I658*H658,2)</f>
        <v>0</v>
      </c>
      <c r="BL658" s="20" t="s">
        <v>345</v>
      </c>
      <c r="BM658" s="227" t="s">
        <v>2402</v>
      </c>
    </row>
    <row r="659" s="2" customFormat="1">
      <c r="A659" s="42"/>
      <c r="B659" s="43"/>
      <c r="C659" s="44"/>
      <c r="D659" s="249" t="s">
        <v>253</v>
      </c>
      <c r="E659" s="44"/>
      <c r="F659" s="250" t="s">
        <v>2403</v>
      </c>
      <c r="G659" s="44"/>
      <c r="H659" s="44"/>
      <c r="I659" s="231"/>
      <c r="J659" s="44"/>
      <c r="K659" s="44"/>
      <c r="L659" s="48"/>
      <c r="M659" s="272"/>
      <c r="N659" s="273"/>
      <c r="O659" s="274"/>
      <c r="P659" s="274"/>
      <c r="Q659" s="274"/>
      <c r="R659" s="274"/>
      <c r="S659" s="274"/>
      <c r="T659" s="275"/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T659" s="20" t="s">
        <v>253</v>
      </c>
      <c r="AU659" s="20" t="s">
        <v>21</v>
      </c>
    </row>
    <row r="660" s="2" customFormat="1" ht="6.96" customHeight="1">
      <c r="A660" s="42"/>
      <c r="B660" s="63"/>
      <c r="C660" s="64"/>
      <c r="D660" s="64"/>
      <c r="E660" s="64"/>
      <c r="F660" s="64"/>
      <c r="G660" s="64"/>
      <c r="H660" s="64"/>
      <c r="I660" s="64"/>
      <c r="J660" s="64"/>
      <c r="K660" s="64"/>
      <c r="L660" s="48"/>
      <c r="M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</row>
  </sheetData>
  <sheetProtection sheet="1" autoFilter="0" formatColumns="0" formatRows="0" objects="1" scenarios="1" spinCount="100000" saltValue="BD10xNP8fLpUULWgbPug3hUM8i0CO22hvwlvSp3+vrsMXlbC1fZl8YKrosGxlR11YrESHR3p4efABpBgKnjTyg==" hashValue="brn0iOaMQnHKew1/+sRMa/8gt54yH7k9HIIIsYXbAz4hZ5maODjjysne8wrgfY3/Ry9JNOp/5dVH2TwfX68Rhg==" algorithmName="SHA-512" password="88F3"/>
  <autoFilter ref="C95:K6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5_01/113106123"/>
    <hyperlink ref="F103" r:id="rId2" display="https://podminky.urs.cz/item/CS_URS_2025_01/113107212"/>
    <hyperlink ref="F106" r:id="rId3" display="https://podminky.urs.cz/item/CS_URS_2025_01/113107222"/>
    <hyperlink ref="F112" r:id="rId4" display="https://podminky.urs.cz/item/CS_URS_2025_01/113107230"/>
    <hyperlink ref="F115" r:id="rId5" display="https://podminky.urs.cz/item/CS_URS_2025_01/113107242"/>
    <hyperlink ref="F118" r:id="rId6" display="https://podminky.urs.cz/item/CS_URS_2025_01/113154533"/>
    <hyperlink ref="F121" r:id="rId7" display="https://podminky.urs.cz/item/CS_URS_2025_01/113202111"/>
    <hyperlink ref="F124" r:id="rId8" display="https://podminky.urs.cz/item/CS_URS_2025_01/115101201"/>
    <hyperlink ref="F128" r:id="rId9" display="https://podminky.urs.cz/item/CS_URS_2025_01/115101301"/>
    <hyperlink ref="F131" r:id="rId10" display="https://podminky.urs.cz/item/CS_URS_2025_01/119001405"/>
    <hyperlink ref="F136" r:id="rId11" display="https://podminky.urs.cz/item/CS_URS_2025_01/119001412"/>
    <hyperlink ref="F141" r:id="rId12" display="https://podminky.urs.cz/item/CS_URS_2025_01/119001421"/>
    <hyperlink ref="F146" r:id="rId13" display="https://podminky.urs.cz/item/CS_URS_2025_01/121151123"/>
    <hyperlink ref="F151" r:id="rId14" display="https://podminky.urs.cz/item/CS_URS_2025_01/131251100"/>
    <hyperlink ref="F154" r:id="rId15" display="https://podminky.urs.cz/item/CS_URS_2025_01/132154206"/>
    <hyperlink ref="F157" r:id="rId16" display="https://podminky.urs.cz/item/CS_URS_2025_01/132254206"/>
    <hyperlink ref="F174" r:id="rId17" display="https://podminky.urs.cz/item/CS_URS_2025_01/132354206"/>
    <hyperlink ref="F177" r:id="rId18" display="https://podminky.urs.cz/item/CS_URS_2025_01/132454206"/>
    <hyperlink ref="F180" r:id="rId19" display="https://podminky.urs.cz/item/CS_URS_2025_01/139001101"/>
    <hyperlink ref="F183" r:id="rId20" display="https://podminky.urs.cz/item/CS_URS_2025_01/141721212"/>
    <hyperlink ref="F186" r:id="rId21" display="https://podminky.urs.cz/item/CS_URS_2025_01/151101101"/>
    <hyperlink ref="F192" r:id="rId22" display="https://podminky.urs.cz/item/CS_URS_2025_01/151101111"/>
    <hyperlink ref="F198" r:id="rId23" display="https://podminky.urs.cz/item/CS_URS_2025_01/162451106"/>
    <hyperlink ref="F201" r:id="rId24" display="https://podminky.urs.cz/item/CS_URS_2025_01/162651132"/>
    <hyperlink ref="F204" r:id="rId25" display="https://podminky.urs.cz/item/CS_URS_2025_01/167151111"/>
    <hyperlink ref="F207" r:id="rId26" display="https://podminky.urs.cz/item/CS_URS_2025_01/171201231"/>
    <hyperlink ref="F210" r:id="rId27" display="https://podminky.urs.cz/item/CS_URS_2025_01/171251201"/>
    <hyperlink ref="F216" r:id="rId28" display="https://podminky.urs.cz/item/CS_URS_2025_01/174151101"/>
    <hyperlink ref="F228" r:id="rId29" display="https://podminky.urs.cz/item/CS_URS_2025_01/175111101"/>
    <hyperlink ref="F238" r:id="rId30" display="https://podminky.urs.cz/item/CS_URS_2025_01/181351113"/>
    <hyperlink ref="F241" r:id="rId31" display="https://podminky.urs.cz/item/CS_URS_2025_01/181451131"/>
    <hyperlink ref="F248" r:id="rId32" display="https://podminky.urs.cz/item/CS_URS_2025_01/338171123"/>
    <hyperlink ref="F259" r:id="rId33" display="https://podminky.urs.cz/item/CS_URS_2025_01/452313141"/>
    <hyperlink ref="F266" r:id="rId34" display="https://podminky.urs.cz/item/CS_URS_2025_01/452353111"/>
    <hyperlink ref="F273" r:id="rId35" display="https://podminky.urs.cz/item/CS_URS_2025_01/452353112"/>
    <hyperlink ref="F281" r:id="rId36" display="https://podminky.urs.cz/item/CS_URS_2025_01/564750011"/>
    <hyperlink ref="F286" r:id="rId37" display="https://podminky.urs.cz/item/CS_URS_2025_01/564831111"/>
    <hyperlink ref="F289" r:id="rId38" display="https://podminky.urs.cz/item/CS_URS_2025_01/565155101"/>
    <hyperlink ref="F292" r:id="rId39" display="https://podminky.urs.cz/item/CS_URS_2025_01/573231108"/>
    <hyperlink ref="F295" r:id="rId40" display="https://podminky.urs.cz/item/CS_URS_2025_01/573451112"/>
    <hyperlink ref="F298" r:id="rId41" display="https://podminky.urs.cz/item/CS_URS_2025_01/577134111"/>
    <hyperlink ref="F301" r:id="rId42" display="https://podminky.urs.cz/item/CS_URS_2025_01/581114113"/>
    <hyperlink ref="F304" r:id="rId43" display="https://podminky.urs.cz/item/CS_URS_2025_01/596211110"/>
    <hyperlink ref="F308" r:id="rId44" display="https://podminky.urs.cz/item/CS_URS_2025_01/857242122"/>
    <hyperlink ref="F324" r:id="rId45" display="https://podminky.urs.cz/item/CS_URS_2025_01/857244122"/>
    <hyperlink ref="F329" r:id="rId46" display="https://podminky.urs.cz/item/CS_URS_2025_01/857264122"/>
    <hyperlink ref="F336" r:id="rId47" display="https://podminky.urs.cz/item/CS_URS_2025_01/871161141"/>
    <hyperlink ref="F345" r:id="rId48" display="https://podminky.urs.cz/item/CS_URS_2025_01/871211141"/>
    <hyperlink ref="F355" r:id="rId49" display="https://podminky.urs.cz/item/CS_URS_2025_01/871241151"/>
    <hyperlink ref="F362" r:id="rId50" display="https://podminky.urs.cz/item/CS_URS_2025_01/871251151"/>
    <hyperlink ref="F369" r:id="rId51" display="https://podminky.urs.cz/item/CS_URS_2025_01/871291811"/>
    <hyperlink ref="F372" r:id="rId52" display="https://podminky.urs.cz/item/CS_URS_2025_01/877241101"/>
    <hyperlink ref="F396" r:id="rId53" display="https://podminky.urs.cz/item/CS_URS_2025_01/877261101"/>
    <hyperlink ref="F420" r:id="rId54" display="https://podminky.urs.cz/item/CS_URS_2025_01/891181112"/>
    <hyperlink ref="F433" r:id="rId55" display="https://podminky.urs.cz/item/CS_URS_2025_01/891211112"/>
    <hyperlink ref="F446" r:id="rId56" display="https://podminky.urs.cz/item/CS_URS_2025_01/891241112"/>
    <hyperlink ref="F468" r:id="rId57" display="https://podminky.urs.cz/item/CS_URS_2025_01/891247111"/>
    <hyperlink ref="F483" r:id="rId58" display="https://podminky.urs.cz/item/CS_URS_2025_01/891249111"/>
    <hyperlink ref="F492" r:id="rId59" display="https://podminky.urs.cz/item/CS_URS_2025_01/891261112"/>
    <hyperlink ref="F501" r:id="rId60" display="https://podminky.urs.cz/item/CS_URS_2025_01/891269111"/>
    <hyperlink ref="F508" r:id="rId61" display="https://podminky.urs.cz/item/CS_URS_2025_01/892233122"/>
    <hyperlink ref="F513" r:id="rId62" display="https://podminky.urs.cz/item/CS_URS_2025_01/892241111"/>
    <hyperlink ref="F518" r:id="rId63" display="https://podminky.urs.cz/item/CS_URS_2025_01/892271111"/>
    <hyperlink ref="F521" r:id="rId64" display="https://podminky.urs.cz/item/CS_URS_2025_01/892273122"/>
    <hyperlink ref="F526" r:id="rId65" display="https://podminky.urs.cz/item/CS_URS_2025_01/892372111"/>
    <hyperlink ref="F531" r:id="rId66" display="https://podminky.urs.cz/item/CS_URS_2025_01/899401112"/>
    <hyperlink ref="F544" r:id="rId67" display="https://podminky.urs.cz/item/CS_URS_2025_01/899401113"/>
    <hyperlink ref="F557" r:id="rId68" display="https://podminky.urs.cz/item/CS_URS_2025_01/899713111"/>
    <hyperlink ref="F560" r:id="rId69" display="https://podminky.urs.cz/item/CS_URS_2025_01/899721111"/>
    <hyperlink ref="F570" r:id="rId70" display="https://podminky.urs.cz/item/CS_URS_2025_01/899722113"/>
    <hyperlink ref="F580" r:id="rId71" display="https://podminky.urs.cz/item/CS_URS_2025_01/916131213"/>
    <hyperlink ref="F583" r:id="rId72" display="https://podminky.urs.cz/item/CS_URS_2025_01/919732211"/>
    <hyperlink ref="F586" r:id="rId73" display="https://podminky.urs.cz/item/CS_URS_2025_01/919735112"/>
    <hyperlink ref="F589" r:id="rId74" display="https://podminky.urs.cz/item/CS_URS_2025_01/919735122"/>
    <hyperlink ref="F592" r:id="rId75" display="https://podminky.urs.cz/item/CS_URS_2025_01/979024443"/>
    <hyperlink ref="F595" r:id="rId76" display="https://podminky.urs.cz/item/CS_URS_2025_01/979054451"/>
    <hyperlink ref="F598" r:id="rId77" display="https://podminky.urs.cz/item/CS_URS_2025_01/899910211"/>
    <hyperlink ref="F603" r:id="rId78" display="https://podminky.urs.cz/item/CS_URS_2025_01/997013501"/>
    <hyperlink ref="F606" r:id="rId79" display="https://podminky.urs.cz/item/CS_URS_2025_01/997013509"/>
    <hyperlink ref="F610" r:id="rId80" display="https://podminky.urs.cz/item/CS_URS_2025_01/997013813"/>
    <hyperlink ref="F613" r:id="rId81" display="https://podminky.urs.cz/item/CS_URS_2025_01/997221551"/>
    <hyperlink ref="F619" r:id="rId82" display="https://podminky.urs.cz/item/CS_URS_2025_01/997221559"/>
    <hyperlink ref="F626" r:id="rId83" display="https://podminky.urs.cz/item/CS_URS_2025_01/997221561"/>
    <hyperlink ref="F629" r:id="rId84" display="https://podminky.urs.cz/item/CS_URS_2025_01/997221569"/>
    <hyperlink ref="F633" r:id="rId85" display="https://podminky.urs.cz/item/CS_URS_2025_01/997221861"/>
    <hyperlink ref="F636" r:id="rId86" display="https://podminky.urs.cz/item/CS_URS_2025_01/997221873"/>
    <hyperlink ref="F641" r:id="rId87" display="https://podminky.urs.cz/item/CS_URS_2025_01/997221875"/>
    <hyperlink ref="F645" r:id="rId88" display="https://podminky.urs.cz/item/CS_URS_2025_01/998276101"/>
    <hyperlink ref="F649" r:id="rId89" display="https://podminky.urs.cz/item/CS_URS_2025_01/722249124"/>
    <hyperlink ref="F654" r:id="rId90" display="https://podminky.urs.cz/item/CS_URS_2025_01/722249127"/>
    <hyperlink ref="F659" r:id="rId91" display="https://podminky.urs.cz/item/CS_URS_2025_01/998722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683EB0FF-925D-419A-AC7E-11EB392D7396}"/>
</file>

<file path=customXml/itemProps2.xml><?xml version="1.0" encoding="utf-8"?>
<ds:datastoreItem xmlns:ds="http://schemas.openxmlformats.org/officeDocument/2006/customXml" ds:itemID="{769B6951-BD6F-4E1E-8500-D42C51BF08B5}"/>
</file>

<file path=customXml/itemProps3.xml><?xml version="1.0" encoding="utf-8"?>
<ds:datastoreItem xmlns:ds="http://schemas.openxmlformats.org/officeDocument/2006/customXml" ds:itemID="{B944F477-2E3F-4936-9BD2-6FF98E2AD102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Zamlinská</dc:creator>
  <cp:lastModifiedBy>Martina Zamlinská</cp:lastModifiedBy>
  <dcterms:created xsi:type="dcterms:W3CDTF">2025-07-30T11:45:03Z</dcterms:created>
  <dcterms:modified xsi:type="dcterms:W3CDTF">2025-07-30T11:45:24Z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</Properties>
</file>